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9" activeTab="2"/>
  </bookViews>
  <sheets>
    <sheet name="VRA" sheetId="1" r:id="rId1"/>
    <sheet name="FBA" sheetId="2" r:id="rId2"/>
    <sheet name="finansav_sum4" sheetId="3" r:id="rId3"/>
  </sheets>
  <definedNames>
    <definedName name="_xlnm.Print_Area" localSheetId="0">'VRA'!$A$1:$I$64</definedName>
    <definedName name="_xlnm.Print_Titles" localSheetId="0">'VRA'!$20:$20</definedName>
  </definedNames>
  <calcPr fullCalcOnLoad="1"/>
</workbook>
</file>

<file path=xl/sharedStrings.xml><?xml version="1.0" encoding="utf-8"?>
<sst xmlns="http://schemas.openxmlformats.org/spreadsheetml/2006/main" count="369" uniqueCount="265">
  <si>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</si>
  <si>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</si>
  <si>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</si>
  <si>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</si>
  <si>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</si>
  <si>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</si>
  <si>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</si>
  <si>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</si>
  <si>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</si>
  <si>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</si>
  <si>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</si>
  <si>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</si>
  <si>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</si>
  <si>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</si>
  <si>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</si>
  <si>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</si>
  <si>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</si>
  <si>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</si>
  <si>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</si>
  <si>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</si>
  <si>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</si>
  <si>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</si>
  <si>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</si>
  <si>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</si>
  <si>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</si>
  <si>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</si>
  <si>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</si>
  <si>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</si>
  <si>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</si>
  <si>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</si>
  <si>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</si>
  <si>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</si>
  <si>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</si>
  <si>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</si>
  <si>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</si>
  <si>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</si>
  <si>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</si>
  <si>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</si>
  <si>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</si>
  <si>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</si>
  <si>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</si>
  <si>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</si>
  <si>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</si>
  <si>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</si>
  <si>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</si>
  <si>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</si>
  <si>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</si>
  <si>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</si>
  <si>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</si>
  <si>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</si>
  <si>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</si>
  <si>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</si>
  <si>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</si>
  <si>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</si>
  <si>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</si>
  <si>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</si>
  <si>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</si>
  <si>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</si>
  <si>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</si>
  <si>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</si>
  <si>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</si>
  <si>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</si>
  <si>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</si>
  <si>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</si>
  <si>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</si>
  <si>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</si>
  <si>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</si>
  <si>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</si>
  <si>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</si>
  <si>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</si>
  <si>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</si>
  <si>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</si>
  <si>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</si>
  <si>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</si>
  <si>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</si>
  <si>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</si>
  <si>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</si>
  <si>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</si>
  <si>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</si>
  <si>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</si>
  <si>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</si>
  <si>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</si>
  <si>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</si>
  <si>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</si>
  <si>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</si>
  <si>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</si>
  <si>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</si>
  <si>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</si>
  <si>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</si>
  <si>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</si>
  <si>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</si>
  <si>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</si>
  <si>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</si>
  <si>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</si>
  <si>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</si>
  <si>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</si>
  <si>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</si>
  <si>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</si>
  <si>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</si>
  <si>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</si>
  <si>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Direktorius</t>
  </si>
  <si>
    <t>1.</t>
  </si>
  <si>
    <t>1.1.</t>
  </si>
  <si>
    <t>1.2.</t>
  </si>
  <si>
    <t>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</si>
  <si>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</si>
  <si>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</si>
  <si>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</si>
  <si>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</si>
  <si>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</si>
  <si>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</si>
  <si>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</si>
  <si>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</si>
  <si>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</si>
  <si>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</si>
  <si>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</si>
  <si>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</si>
  <si>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</si>
  <si>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</si>
  <si>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</si>
  <si>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</si>
  <si>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</si>
  <si>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</si>
  <si>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</si>
  <si>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</si>
  <si>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</si>
  <si>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</si>
  <si>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</si>
  <si>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</si>
  <si>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</si>
  <si>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</si>
  <si>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</si>
  <si>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</si>
  <si>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</si>
  <si>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</si>
  <si>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</si>
  <si>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</si>
  <si>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</si>
  <si>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</si>
  <si>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</si>
  <si>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</si>
  <si>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</si>
  <si>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</si>
  <si>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</si>
  <si>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</si>
  <si>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</si>
  <si>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</si>
  <si>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</si>
  <si>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</si>
  <si>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</si>
  <si>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</si>
  <si>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</si>
  <si>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</si>
  <si>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</si>
  <si>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</si>
  <si>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</si>
  <si>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</si>
  <si>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</si>
  <si>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</si>
  <si>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</si>
  <si>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</si>
  <si>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</si>
  <si>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</si>
  <si>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</si>
  <si>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</si>
  <si>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</si>
  <si>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</si>
  <si>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</si>
  <si>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</si>
  <si>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</si>
  <si>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</si>
  <si>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</si>
  <si>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</si>
  <si>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</si>
  <si>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</si>
  <si>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</si>
  <si>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</si>
  <si>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</si>
  <si>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</si>
  <si>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</si>
  <si>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</si>
  <si>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</si>
  <si>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</si>
  <si>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</si>
  <si>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</si>
  <si>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</si>
  <si>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</si>
  <si>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</si>
  <si>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</si>
  <si>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</si>
  <si>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</si>
  <si>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</si>
  <si>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</si>
  <si>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</si>
  <si>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</si>
  <si>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</si>
  <si>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</si>
  <si>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</si>
  <si>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</si>
  <si>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</si>
  <si>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</si>
  <si>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</si>
  <si>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</si>
  <si>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</si>
  <si>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</si>
  <si>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</si>
  <si>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</si>
  <si>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</si>
  <si>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</si>
  <si>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</si>
  <si>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</si>
  <si>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</si>
  <si>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</si>
  <si>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</si>
  <si>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</si>
  <si>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</si>
  <si>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</si>
  <si>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</si>
  <si>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</si>
  <si>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</si>
  <si>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</si>
  <si>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</si>
  <si>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</si>
  <si>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</si>
  <si>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</si>
  <si>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</si>
  <si>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</si>
  <si>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</si>
  <si>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</si>
  <si>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</si>
  <si>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</si>
  <si>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</si>
  <si>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</si>
  <si>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</si>
  <si>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</si>
  <si>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</si>
  <si>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</si>
  <si>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</si>
  <si>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</si>
  <si>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</si>
  <si>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</si>
  <si>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</si>
  <si>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</si>
  <si>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</si>
  <si>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</si>
  <si>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</si>
  <si>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</si>
  <si>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</si>
  <si>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</si>
  <si>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</si>
  <si>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</si>
  <si>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</si>
  <si>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</si>
  <si>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Projektas</t>
  </si>
  <si>
    <t xml:space="preserve">Viktoras Daunys </t>
  </si>
  <si>
    <t>Viktoras Daunys</t>
  </si>
  <si>
    <t>Generolo Povilo Plechavičiaus kadetų mokykla</t>
  </si>
  <si>
    <t>GENEROLO  POVILO PLECHAVIČIAUS KADETŲ MOKYKLA</t>
  </si>
  <si>
    <t>GENEROLO POVILO PLECHAVIČIAUS KADETŲ MOKYKLA</t>
  </si>
  <si>
    <t>Vyr. buhalterė</t>
  </si>
  <si>
    <t>Gitana Gudeliauskaitė</t>
  </si>
  <si>
    <t xml:space="preserve">                                                                                                                                (parašas)</t>
  </si>
  <si>
    <t>PAGAL 2014 M. KOVO 31 D. DUOMENIS</t>
  </si>
  <si>
    <t>2014-04-18 NR 1</t>
  </si>
  <si>
    <t>Žeimenos g. 66, Kaunas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</si>
</sst>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16" fontId="6" fillId="33" borderId="12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16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16" fontId="6" fillId="33" borderId="10" xfId="0" applyNumberFormat="1" applyFont="1" applyFill="1" applyBorder="1" applyAlignment="1" quotePrefix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6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33" borderId="13" xfId="0" applyFont="1" applyFill="1" applyBorder="1" applyAlignment="1" quotePrefix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vertical="center"/>
    </xf>
    <xf numFmtId="2" fontId="6" fillId="33" borderId="10" xfId="0" applyNumberFormat="1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1" fontId="7" fillId="0" borderId="10" xfId="0" applyNumberFormat="1" applyFont="1" applyBorder="1" applyAlignment="1">
      <alignment horizontal="justify" vertical="center" wrapText="1"/>
    </xf>
    <xf numFmtId="2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17" fontId="7" fillId="0" borderId="0" xfId="0" applyNumberFormat="1" applyFont="1" applyAlignment="1">
      <alignment horizontal="center" vertical="center"/>
    </xf>
    <xf numFmtId="1" fontId="6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2" fontId="6" fillId="0" borderId="0" xfId="0" applyNumberFormat="1" applyFont="1" applyFill="1" applyAlignment="1">
      <alignment vertical="center" wrapText="1"/>
    </xf>
    <xf numFmtId="2" fontId="19" fillId="0" borderId="10" xfId="0" applyNumberFormat="1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2" fontId="6" fillId="33" borderId="0" xfId="0" applyNumberFormat="1" applyFont="1" applyFill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SheetLayoutView="100" zoomScalePageLayoutView="0" workbookViewId="0" topLeftCell="A1">
      <selection activeCell="A9" sqref="A9:I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4.00390625" style="1" customWidth="1"/>
    <col min="10" max="10" width="9.140625" style="1" customWidth="1"/>
    <col min="11" max="11" width="11.140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5"/>
      <c r="I2" s="5"/>
    </row>
    <row r="3" spans="7:9" ht="15.75">
      <c r="G3" s="15" t="s">
        <v>99</v>
      </c>
      <c r="H3" s="5"/>
      <c r="I3" s="5"/>
    </row>
    <row r="5" spans="1:9" ht="15.75">
      <c r="A5" s="172" t="s">
        <v>43</v>
      </c>
      <c r="B5" s="165"/>
      <c r="C5" s="165"/>
      <c r="D5" s="165"/>
      <c r="E5" s="165"/>
      <c r="F5" s="165"/>
      <c r="G5" s="165"/>
      <c r="H5" s="165"/>
      <c r="I5" s="165"/>
    </row>
    <row r="6" spans="1:9" ht="15.75">
      <c r="A6" s="173" t="s">
        <v>42</v>
      </c>
      <c r="B6" s="165"/>
      <c r="C6" s="165"/>
      <c r="D6" s="165"/>
      <c r="E6" s="165"/>
      <c r="F6" s="165"/>
      <c r="G6" s="165"/>
      <c r="H6" s="165"/>
      <c r="I6" s="165"/>
    </row>
    <row r="7" spans="1:9" ht="15.75">
      <c r="A7" s="210" t="s">
        <v>258</v>
      </c>
      <c r="B7" s="211"/>
      <c r="C7" s="211"/>
      <c r="D7" s="211"/>
      <c r="E7" s="211"/>
      <c r="F7" s="211"/>
      <c r="G7" s="211"/>
      <c r="H7" s="211"/>
      <c r="I7" s="211"/>
    </row>
    <row r="8" spans="1:9" ht="15">
      <c r="A8" s="162" t="s">
        <v>0</v>
      </c>
      <c r="B8" s="161"/>
      <c r="C8" s="161"/>
      <c r="D8" s="161"/>
      <c r="E8" s="161"/>
      <c r="F8" s="161"/>
      <c r="G8" s="161"/>
      <c r="H8" s="161"/>
      <c r="I8" s="161"/>
    </row>
    <row r="9" spans="1:9" ht="15">
      <c r="A9" s="212" t="s">
        <v>264</v>
      </c>
      <c r="B9" s="213"/>
      <c r="C9" s="213"/>
      <c r="D9" s="213"/>
      <c r="E9" s="213"/>
      <c r="F9" s="213"/>
      <c r="G9" s="213"/>
      <c r="H9" s="213"/>
      <c r="I9" s="213"/>
    </row>
    <row r="10" spans="1:9" ht="15">
      <c r="A10" s="162" t="s">
        <v>45</v>
      </c>
      <c r="B10" s="161"/>
      <c r="C10" s="161"/>
      <c r="D10" s="161"/>
      <c r="E10" s="161"/>
      <c r="F10" s="161"/>
      <c r="G10" s="161"/>
      <c r="H10" s="161"/>
      <c r="I10" s="161"/>
    </row>
    <row r="11" spans="1:9" ht="15">
      <c r="A11" s="162" t="s">
        <v>44</v>
      </c>
      <c r="B11" s="165"/>
      <c r="C11" s="165"/>
      <c r="D11" s="165"/>
      <c r="E11" s="165"/>
      <c r="F11" s="165"/>
      <c r="G11" s="165"/>
      <c r="H11" s="165"/>
      <c r="I11" s="165"/>
    </row>
    <row r="12" spans="1:9" ht="15">
      <c r="A12" s="160"/>
      <c r="B12" s="161"/>
      <c r="C12" s="161"/>
      <c r="D12" s="161"/>
      <c r="E12" s="161"/>
      <c r="F12" s="161"/>
      <c r="G12" s="161"/>
      <c r="H12" s="161"/>
      <c r="I12" s="161"/>
    </row>
    <row r="13" spans="1:9" ht="15">
      <c r="A13" s="163" t="s">
        <v>1</v>
      </c>
      <c r="B13" s="164"/>
      <c r="C13" s="164"/>
      <c r="D13" s="164"/>
      <c r="E13" s="164"/>
      <c r="F13" s="164"/>
      <c r="G13" s="164"/>
      <c r="H13" s="164"/>
      <c r="I13" s="164"/>
    </row>
    <row r="14" spans="1:9" ht="15">
      <c r="A14" s="162"/>
      <c r="B14" s="161"/>
      <c r="C14" s="161"/>
      <c r="D14" s="161"/>
      <c r="E14" s="161"/>
      <c r="F14" s="161"/>
      <c r="G14" s="161"/>
      <c r="H14" s="161"/>
      <c r="I14" s="161"/>
    </row>
    <row r="15" spans="1:9" ht="15">
      <c r="A15" s="163" t="s">
        <v>262</v>
      </c>
      <c r="B15" s="164"/>
      <c r="C15" s="164"/>
      <c r="D15" s="164"/>
      <c r="E15" s="164"/>
      <c r="F15" s="164"/>
      <c r="G15" s="164"/>
      <c r="H15" s="164"/>
      <c r="I15" s="164"/>
    </row>
    <row r="16" spans="1:9" ht="9.75" customHeight="1">
      <c r="A16" s="17"/>
      <c r="B16" s="10"/>
      <c r="C16" s="10"/>
      <c r="D16" s="10"/>
      <c r="E16" s="10"/>
      <c r="F16" s="10"/>
      <c r="G16" s="10"/>
      <c r="H16" s="10"/>
      <c r="I16" s="10"/>
    </row>
    <row r="17" spans="1:9" ht="15">
      <c r="A17" s="162" t="s">
        <v>263</v>
      </c>
      <c r="B17" s="161"/>
      <c r="C17" s="161"/>
      <c r="D17" s="161"/>
      <c r="E17" s="161"/>
      <c r="F17" s="161"/>
      <c r="G17" s="161"/>
      <c r="H17" s="161"/>
      <c r="I17" s="161"/>
    </row>
    <row r="18" spans="1:9" ht="15">
      <c r="A18" s="162" t="s">
        <v>2</v>
      </c>
      <c r="B18" s="161"/>
      <c r="C18" s="161"/>
      <c r="D18" s="161"/>
      <c r="E18" s="161"/>
      <c r="F18" s="161"/>
      <c r="G18" s="161"/>
      <c r="H18" s="161"/>
      <c r="I18" s="161"/>
    </row>
    <row r="19" spans="1:9" s="10" customFormat="1" ht="15">
      <c r="A19" s="166" t="s">
        <v>98</v>
      </c>
      <c r="B19" s="161"/>
      <c r="C19" s="161"/>
      <c r="D19" s="161"/>
      <c r="E19" s="161"/>
      <c r="F19" s="161"/>
      <c r="G19" s="161"/>
      <c r="H19" s="161"/>
      <c r="I19" s="161"/>
    </row>
    <row r="20" spans="1:9" s="11" customFormat="1" ht="49.5" customHeight="1">
      <c r="A20" s="159" t="s">
        <v>3</v>
      </c>
      <c r="B20" s="159"/>
      <c r="C20" s="159" t="s">
        <v>4</v>
      </c>
      <c r="D20" s="148"/>
      <c r="E20" s="148"/>
      <c r="F20" s="148"/>
      <c r="G20" s="6" t="s">
        <v>36</v>
      </c>
      <c r="H20" s="6" t="s">
        <v>5</v>
      </c>
      <c r="I20" s="6" t="s">
        <v>6</v>
      </c>
    </row>
    <row r="21" spans="1:9" ht="15.75">
      <c r="A21" s="3" t="s">
        <v>7</v>
      </c>
      <c r="B21" s="8" t="s">
        <v>8</v>
      </c>
      <c r="C21" s="149" t="s">
        <v>8</v>
      </c>
      <c r="D21" s="167"/>
      <c r="E21" s="167"/>
      <c r="F21" s="167"/>
      <c r="G21" s="8"/>
      <c r="H21" s="134">
        <f>SUM(H22+H27+H28)</f>
        <v>606512.41</v>
      </c>
      <c r="I21" s="8">
        <f>SUM(I22+I27+I28)</f>
        <v>1941599.81</v>
      </c>
    </row>
    <row r="22" spans="1:9" ht="15.75">
      <c r="A22" s="2" t="s">
        <v>9</v>
      </c>
      <c r="B22" s="14" t="s">
        <v>10</v>
      </c>
      <c r="C22" s="146" t="s">
        <v>10</v>
      </c>
      <c r="D22" s="146"/>
      <c r="E22" s="146"/>
      <c r="F22" s="146"/>
      <c r="G22" s="14"/>
      <c r="H22" s="134">
        <f>SUM(H23:H26)</f>
        <v>606512.41</v>
      </c>
      <c r="I22" s="8">
        <f>SUM(I23:I26)</f>
        <v>1941599.81</v>
      </c>
    </row>
    <row r="23" spans="1:9" ht="15.75">
      <c r="A23" s="2" t="s">
        <v>46</v>
      </c>
      <c r="B23" s="14" t="s">
        <v>47</v>
      </c>
      <c r="C23" s="146" t="s">
        <v>47</v>
      </c>
      <c r="D23" s="146"/>
      <c r="E23" s="146"/>
      <c r="F23" s="146"/>
      <c r="G23" s="14"/>
      <c r="H23" s="135">
        <f>finansav_sum4!D13</f>
        <v>283400</v>
      </c>
      <c r="I23" s="124">
        <v>1155997.8</v>
      </c>
    </row>
    <row r="24" spans="1:9" ht="15.75">
      <c r="A24" s="2" t="s">
        <v>48</v>
      </c>
      <c r="B24" s="4" t="s">
        <v>49</v>
      </c>
      <c r="C24" s="145" t="s">
        <v>49</v>
      </c>
      <c r="D24" s="145"/>
      <c r="E24" s="145"/>
      <c r="F24" s="145"/>
      <c r="G24" s="4"/>
      <c r="H24" s="134">
        <f>finansav_sum4!D18</f>
        <v>313459.8</v>
      </c>
      <c r="I24" s="8">
        <v>768672.64</v>
      </c>
    </row>
    <row r="25" spans="1:9" ht="15.75">
      <c r="A25" s="2" t="s">
        <v>50</v>
      </c>
      <c r="B25" s="14" t="s">
        <v>51</v>
      </c>
      <c r="C25" s="145" t="s">
        <v>51</v>
      </c>
      <c r="D25" s="145"/>
      <c r="E25" s="145"/>
      <c r="F25" s="145"/>
      <c r="G25" s="14"/>
      <c r="H25" s="134"/>
      <c r="I25" s="8"/>
    </row>
    <row r="26" spans="1:9" ht="15.75">
      <c r="A26" s="2" t="s">
        <v>52</v>
      </c>
      <c r="B26" s="4" t="s">
        <v>53</v>
      </c>
      <c r="C26" s="145" t="s">
        <v>53</v>
      </c>
      <c r="D26" s="145"/>
      <c r="E26" s="145"/>
      <c r="F26" s="145"/>
      <c r="G26" s="4"/>
      <c r="H26" s="134">
        <f>finansav_sum4!D22</f>
        <v>9652.61</v>
      </c>
      <c r="I26" s="8">
        <v>16929.37</v>
      </c>
    </row>
    <row r="27" spans="1:9" ht="15.75">
      <c r="A27" s="2" t="s">
        <v>11</v>
      </c>
      <c r="B27" s="14" t="s">
        <v>12</v>
      </c>
      <c r="C27" s="145" t="s">
        <v>12</v>
      </c>
      <c r="D27" s="145"/>
      <c r="E27" s="145"/>
      <c r="F27" s="145"/>
      <c r="G27" s="14"/>
      <c r="H27" s="136"/>
      <c r="I27" s="8"/>
    </row>
    <row r="28" spans="1:9" ht="15.75">
      <c r="A28" s="2" t="s">
        <v>13</v>
      </c>
      <c r="B28" s="14" t="s">
        <v>14</v>
      </c>
      <c r="C28" s="145" t="s">
        <v>14</v>
      </c>
      <c r="D28" s="145"/>
      <c r="E28" s="145"/>
      <c r="F28" s="145"/>
      <c r="G28" s="14"/>
      <c r="H28" s="136">
        <f>SUM(H29:H30)</f>
        <v>0</v>
      </c>
      <c r="I28" s="8">
        <f>SUM(I29:I30)</f>
        <v>0</v>
      </c>
    </row>
    <row r="29" spans="1:9" ht="15.75">
      <c r="A29" s="2" t="s">
        <v>54</v>
      </c>
      <c r="B29" s="4" t="s">
        <v>15</v>
      </c>
      <c r="C29" s="145" t="s">
        <v>15</v>
      </c>
      <c r="D29" s="145"/>
      <c r="E29" s="145"/>
      <c r="F29" s="145"/>
      <c r="G29" s="4"/>
      <c r="H29" s="136"/>
      <c r="I29" s="8"/>
    </row>
    <row r="30" spans="1:9" ht="15.75">
      <c r="A30" s="2" t="s">
        <v>55</v>
      </c>
      <c r="B30" s="4" t="s">
        <v>16</v>
      </c>
      <c r="C30" s="145" t="s">
        <v>16</v>
      </c>
      <c r="D30" s="145"/>
      <c r="E30" s="145"/>
      <c r="F30" s="145"/>
      <c r="G30" s="4"/>
      <c r="H30" s="136"/>
      <c r="I30" s="8"/>
    </row>
    <row r="31" spans="1:11" ht="15.75">
      <c r="A31" s="3" t="s">
        <v>17</v>
      </c>
      <c r="B31" s="8" t="s">
        <v>18</v>
      </c>
      <c r="C31" s="149" t="s">
        <v>18</v>
      </c>
      <c r="D31" s="149"/>
      <c r="E31" s="149"/>
      <c r="F31" s="149"/>
      <c r="G31" s="8"/>
      <c r="H31" s="136">
        <f>SUM(H32:H45)</f>
        <v>704386.6300000001</v>
      </c>
      <c r="I31" s="8">
        <f>SUM(I32:I45)</f>
        <v>1911854.4700000002</v>
      </c>
      <c r="K31" s="126"/>
    </row>
    <row r="32" spans="1:9" ht="15.75">
      <c r="A32" s="2" t="s">
        <v>9</v>
      </c>
      <c r="B32" s="14" t="s">
        <v>56</v>
      </c>
      <c r="C32" s="145" t="s">
        <v>96</v>
      </c>
      <c r="D32" s="147"/>
      <c r="E32" s="147"/>
      <c r="F32" s="147"/>
      <c r="G32" s="14"/>
      <c r="H32" s="130">
        <v>549706.56</v>
      </c>
      <c r="I32" s="8">
        <v>1284134.12</v>
      </c>
    </row>
    <row r="33" spans="1:9" ht="15.75">
      <c r="A33" s="2" t="s">
        <v>11</v>
      </c>
      <c r="B33" s="14" t="s">
        <v>57</v>
      </c>
      <c r="C33" s="145" t="s">
        <v>86</v>
      </c>
      <c r="D33" s="147"/>
      <c r="E33" s="147"/>
      <c r="F33" s="147"/>
      <c r="G33" s="14"/>
      <c r="H33" s="134">
        <v>177</v>
      </c>
      <c r="I33" s="125">
        <v>708</v>
      </c>
    </row>
    <row r="34" spans="1:9" ht="15.75">
      <c r="A34" s="2" t="s">
        <v>13</v>
      </c>
      <c r="B34" s="14" t="s">
        <v>58</v>
      </c>
      <c r="C34" s="145" t="s">
        <v>87</v>
      </c>
      <c r="D34" s="147"/>
      <c r="E34" s="147"/>
      <c r="F34" s="147"/>
      <c r="G34" s="14"/>
      <c r="H34" s="129">
        <v>109763.51</v>
      </c>
      <c r="I34" s="4">
        <v>34007.95</v>
      </c>
    </row>
    <row r="35" spans="1:9" ht="15.75">
      <c r="A35" s="2" t="s">
        <v>21</v>
      </c>
      <c r="B35" s="14" t="s">
        <v>59</v>
      </c>
      <c r="C35" s="146" t="s">
        <v>88</v>
      </c>
      <c r="D35" s="147"/>
      <c r="E35" s="147"/>
      <c r="F35" s="147"/>
      <c r="G35" s="14"/>
      <c r="H35" s="129"/>
      <c r="I35" s="4"/>
    </row>
    <row r="36" spans="1:9" ht="15.75">
      <c r="A36" s="2" t="s">
        <v>60</v>
      </c>
      <c r="B36" s="14" t="s">
        <v>61</v>
      </c>
      <c r="C36" s="146" t="s">
        <v>89</v>
      </c>
      <c r="D36" s="147"/>
      <c r="E36" s="147"/>
      <c r="F36" s="147"/>
      <c r="G36" s="14"/>
      <c r="H36" s="129">
        <v>22095.55</v>
      </c>
      <c r="I36" s="4">
        <v>59475.74</v>
      </c>
    </row>
    <row r="37" spans="1:9" ht="15.75">
      <c r="A37" s="2" t="s">
        <v>62</v>
      </c>
      <c r="B37" s="14" t="s">
        <v>63</v>
      </c>
      <c r="C37" s="146" t="s">
        <v>90</v>
      </c>
      <c r="D37" s="147"/>
      <c r="E37" s="147"/>
      <c r="F37" s="147"/>
      <c r="G37" s="14"/>
      <c r="H37" s="133">
        <v>450</v>
      </c>
      <c r="I37" s="4">
        <v>200</v>
      </c>
    </row>
    <row r="38" spans="1:9" ht="15.75">
      <c r="A38" s="2" t="s">
        <v>64</v>
      </c>
      <c r="B38" s="14" t="s">
        <v>65</v>
      </c>
      <c r="C38" s="146" t="s">
        <v>91</v>
      </c>
      <c r="D38" s="147"/>
      <c r="E38" s="147"/>
      <c r="F38" s="147"/>
      <c r="G38" s="14"/>
      <c r="H38" s="133"/>
      <c r="I38" s="4">
        <v>57000</v>
      </c>
    </row>
    <row r="39" spans="1:9" ht="15.75">
      <c r="A39" s="2" t="s">
        <v>66</v>
      </c>
      <c r="B39" s="14" t="s">
        <v>19</v>
      </c>
      <c r="C39" s="145" t="s">
        <v>19</v>
      </c>
      <c r="D39" s="147"/>
      <c r="E39" s="147"/>
      <c r="F39" s="147"/>
      <c r="G39" s="14"/>
      <c r="H39" s="129"/>
      <c r="I39" s="4"/>
    </row>
    <row r="40" spans="1:9" ht="15.75">
      <c r="A40" s="2" t="s">
        <v>67</v>
      </c>
      <c r="B40" s="14" t="s">
        <v>68</v>
      </c>
      <c r="C40" s="146" t="s">
        <v>68</v>
      </c>
      <c r="D40" s="147"/>
      <c r="E40" s="147"/>
      <c r="F40" s="147"/>
      <c r="G40" s="14"/>
      <c r="H40" s="129"/>
      <c r="I40" s="4">
        <v>394870.62</v>
      </c>
    </row>
    <row r="41" spans="1:9" ht="15.75" customHeight="1">
      <c r="A41" s="2" t="s">
        <v>69</v>
      </c>
      <c r="B41" s="14" t="s">
        <v>20</v>
      </c>
      <c r="C41" s="145" t="s">
        <v>37</v>
      </c>
      <c r="D41" s="148"/>
      <c r="E41" s="148"/>
      <c r="F41" s="148"/>
      <c r="G41" s="14"/>
      <c r="H41" s="129"/>
      <c r="I41" s="4"/>
    </row>
    <row r="42" spans="1:9" ht="15.75" customHeight="1">
      <c r="A42" s="2" t="s">
        <v>70</v>
      </c>
      <c r="B42" s="14" t="s">
        <v>71</v>
      </c>
      <c r="C42" s="145" t="s">
        <v>92</v>
      </c>
      <c r="D42" s="147"/>
      <c r="E42" s="147"/>
      <c r="F42" s="147"/>
      <c r="G42" s="14"/>
      <c r="H42" s="129"/>
      <c r="I42" s="4"/>
    </row>
    <row r="43" spans="1:9" ht="15.75">
      <c r="A43" s="2" t="s">
        <v>72</v>
      </c>
      <c r="B43" s="14" t="s">
        <v>73</v>
      </c>
      <c r="C43" s="145" t="s">
        <v>38</v>
      </c>
      <c r="D43" s="147"/>
      <c r="E43" s="147"/>
      <c r="F43" s="147"/>
      <c r="G43" s="14"/>
      <c r="H43" s="129"/>
      <c r="I43" s="4"/>
    </row>
    <row r="44" spans="1:9" ht="15.75">
      <c r="A44" s="2" t="s">
        <v>74</v>
      </c>
      <c r="B44" s="14" t="s">
        <v>75</v>
      </c>
      <c r="C44" s="145" t="s">
        <v>93</v>
      </c>
      <c r="D44" s="147"/>
      <c r="E44" s="147"/>
      <c r="F44" s="147"/>
      <c r="G44" s="14"/>
      <c r="H44" s="133">
        <v>22194.01</v>
      </c>
      <c r="I44" s="4">
        <v>81458.04</v>
      </c>
    </row>
    <row r="45" spans="1:9" ht="15.75">
      <c r="A45" s="2" t="s">
        <v>76</v>
      </c>
      <c r="B45" s="14" t="s">
        <v>22</v>
      </c>
      <c r="C45" s="153" t="s">
        <v>39</v>
      </c>
      <c r="D45" s="154"/>
      <c r="E45" s="154"/>
      <c r="F45" s="155"/>
      <c r="G45" s="14"/>
      <c r="H45" s="129"/>
      <c r="I45" s="4"/>
    </row>
    <row r="46" spans="1:9" ht="15.75">
      <c r="A46" s="8" t="s">
        <v>23</v>
      </c>
      <c r="B46" s="9" t="s">
        <v>24</v>
      </c>
      <c r="C46" s="171" t="s">
        <v>24</v>
      </c>
      <c r="D46" s="169"/>
      <c r="E46" s="169"/>
      <c r="F46" s="170"/>
      <c r="G46" s="9"/>
      <c r="H46" s="136">
        <f>SUM(H21-H31)</f>
        <v>-97874.22000000009</v>
      </c>
      <c r="I46" s="8">
        <f>SUM(I21-I31)</f>
        <v>29745.33999999985</v>
      </c>
    </row>
    <row r="47" spans="1:9" ht="15.75">
      <c r="A47" s="8" t="s">
        <v>25</v>
      </c>
      <c r="B47" s="8" t="s">
        <v>26</v>
      </c>
      <c r="C47" s="168" t="s">
        <v>26</v>
      </c>
      <c r="D47" s="169"/>
      <c r="E47" s="169"/>
      <c r="F47" s="170"/>
      <c r="G47" s="12"/>
      <c r="H47" s="136">
        <f>SUM(H48+H49-H50)</f>
        <v>0</v>
      </c>
      <c r="I47" s="8">
        <f>SUM(I48+I49-I50)</f>
        <v>0</v>
      </c>
    </row>
    <row r="48" spans="1:9" ht="15.75">
      <c r="A48" s="4" t="s">
        <v>77</v>
      </c>
      <c r="B48" s="14" t="s">
        <v>78</v>
      </c>
      <c r="C48" s="153" t="s">
        <v>94</v>
      </c>
      <c r="D48" s="154"/>
      <c r="E48" s="154"/>
      <c r="F48" s="155"/>
      <c r="G48" s="7"/>
      <c r="H48" s="4"/>
      <c r="I48" s="4"/>
    </row>
    <row r="49" spans="1:9" ht="15.75">
      <c r="A49" s="4" t="s">
        <v>11</v>
      </c>
      <c r="B49" s="14" t="s">
        <v>79</v>
      </c>
      <c r="C49" s="153" t="s">
        <v>79</v>
      </c>
      <c r="D49" s="154"/>
      <c r="E49" s="154"/>
      <c r="F49" s="155"/>
      <c r="G49" s="7"/>
      <c r="H49" s="4"/>
      <c r="I49" s="4"/>
    </row>
    <row r="50" spans="1:9" ht="15.75">
      <c r="A50" s="4" t="s">
        <v>80</v>
      </c>
      <c r="B50" s="14" t="s">
        <v>81</v>
      </c>
      <c r="C50" s="153" t="s">
        <v>95</v>
      </c>
      <c r="D50" s="154"/>
      <c r="E50" s="154"/>
      <c r="F50" s="155"/>
      <c r="G50" s="7"/>
      <c r="H50" s="4"/>
      <c r="I50" s="4"/>
    </row>
    <row r="51" spans="1:9" ht="15.75">
      <c r="A51" s="8" t="s">
        <v>27</v>
      </c>
      <c r="B51" s="9" t="s">
        <v>28</v>
      </c>
      <c r="C51" s="171" t="s">
        <v>28</v>
      </c>
      <c r="D51" s="169"/>
      <c r="E51" s="169"/>
      <c r="F51" s="170"/>
      <c r="G51" s="12"/>
      <c r="H51" s="8"/>
      <c r="I51" s="8"/>
    </row>
    <row r="52" spans="1:9" ht="30" customHeight="1">
      <c r="A52" s="8" t="s">
        <v>29</v>
      </c>
      <c r="B52" s="9" t="s">
        <v>41</v>
      </c>
      <c r="C52" s="156" t="s">
        <v>41</v>
      </c>
      <c r="D52" s="157"/>
      <c r="E52" s="157"/>
      <c r="F52" s="158"/>
      <c r="G52" s="12"/>
      <c r="H52" s="8"/>
      <c r="I52" s="8"/>
    </row>
    <row r="53" spans="1:9" ht="15.75">
      <c r="A53" s="8" t="s">
        <v>30</v>
      </c>
      <c r="B53" s="9" t="s">
        <v>82</v>
      </c>
      <c r="C53" s="171" t="s">
        <v>82</v>
      </c>
      <c r="D53" s="169"/>
      <c r="E53" s="169"/>
      <c r="F53" s="170"/>
      <c r="G53" s="12"/>
      <c r="H53" s="8"/>
      <c r="I53" s="8"/>
    </row>
    <row r="54" spans="1:9" ht="30" customHeight="1">
      <c r="A54" s="8" t="s">
        <v>32</v>
      </c>
      <c r="B54" s="8" t="s">
        <v>31</v>
      </c>
      <c r="C54" s="174" t="s">
        <v>31</v>
      </c>
      <c r="D54" s="157"/>
      <c r="E54" s="157"/>
      <c r="F54" s="158"/>
      <c r="G54" s="12"/>
      <c r="H54" s="8"/>
      <c r="I54" s="8"/>
    </row>
    <row r="55" spans="1:9" ht="15.75">
      <c r="A55" s="8" t="s">
        <v>9</v>
      </c>
      <c r="B55" s="8" t="s">
        <v>33</v>
      </c>
      <c r="C55" s="168" t="s">
        <v>33</v>
      </c>
      <c r="D55" s="169"/>
      <c r="E55" s="169"/>
      <c r="F55" s="170"/>
      <c r="G55" s="12"/>
      <c r="H55" s="8"/>
      <c r="I55" s="8"/>
    </row>
    <row r="56" spans="1:9" ht="15.75">
      <c r="A56" s="8" t="s">
        <v>83</v>
      </c>
      <c r="B56" s="9" t="s">
        <v>34</v>
      </c>
      <c r="C56" s="171" t="s">
        <v>34</v>
      </c>
      <c r="D56" s="169"/>
      <c r="E56" s="169"/>
      <c r="F56" s="170"/>
      <c r="G56" s="12"/>
      <c r="H56" s="8">
        <f>SUM(H47+H46)</f>
        <v>-97874.22000000009</v>
      </c>
      <c r="I56" s="8">
        <f>SUM(I47+I46)</f>
        <v>29745.33999999985</v>
      </c>
    </row>
    <row r="57" spans="1:9" ht="15.75">
      <c r="A57" s="4" t="s">
        <v>9</v>
      </c>
      <c r="B57" s="14" t="s">
        <v>84</v>
      </c>
      <c r="C57" s="153" t="s">
        <v>84</v>
      </c>
      <c r="D57" s="154"/>
      <c r="E57" s="154"/>
      <c r="F57" s="155"/>
      <c r="G57" s="7"/>
      <c r="H57" s="4"/>
      <c r="I57" s="4"/>
    </row>
    <row r="58" spans="1:9" ht="15.75">
      <c r="A58" s="4" t="s">
        <v>11</v>
      </c>
      <c r="B58" s="14" t="s">
        <v>85</v>
      </c>
      <c r="C58" s="153" t="s">
        <v>85</v>
      </c>
      <c r="D58" s="154"/>
      <c r="E58" s="154"/>
      <c r="F58" s="155"/>
      <c r="G58" s="7"/>
      <c r="H58" s="4"/>
      <c r="I58" s="4"/>
    </row>
    <row r="59" spans="1:9" ht="15.75">
      <c r="A59" s="137"/>
      <c r="B59" s="138"/>
      <c r="C59" s="138"/>
      <c r="D59" s="139"/>
      <c r="E59" s="139"/>
      <c r="F59" s="139"/>
      <c r="G59" s="139"/>
      <c r="H59" s="137"/>
      <c r="I59" s="137"/>
    </row>
    <row r="60" spans="1:9" s="27" customFormat="1" ht="12.75" customHeight="1">
      <c r="A60" s="151" t="s">
        <v>100</v>
      </c>
      <c r="B60" s="152"/>
      <c r="C60" s="152"/>
      <c r="D60" s="152"/>
      <c r="E60" s="152"/>
      <c r="H60" s="144" t="s">
        <v>254</v>
      </c>
      <c r="I60" s="144"/>
    </row>
    <row r="61" spans="1:9" s="27" customFormat="1" ht="12" customHeight="1">
      <c r="A61" s="150" t="s">
        <v>252</v>
      </c>
      <c r="B61" s="150"/>
      <c r="C61" s="150"/>
      <c r="D61" s="150"/>
      <c r="E61" s="150"/>
      <c r="H61" s="150" t="s">
        <v>35</v>
      </c>
      <c r="I61" s="150"/>
    </row>
    <row r="62" spans="1:9" s="27" customFormat="1" ht="12" customHeight="1">
      <c r="A62" s="46"/>
      <c r="B62" s="46"/>
      <c r="C62" s="46"/>
      <c r="D62" s="46"/>
      <c r="E62" s="46"/>
      <c r="H62" s="46"/>
      <c r="I62" s="46"/>
    </row>
    <row r="63" spans="1:9" s="27" customFormat="1" ht="15" customHeight="1">
      <c r="A63" s="151" t="s">
        <v>259</v>
      </c>
      <c r="B63" s="152"/>
      <c r="C63" s="152"/>
      <c r="D63" s="152"/>
      <c r="E63" s="152"/>
      <c r="H63" s="144" t="s">
        <v>260</v>
      </c>
      <c r="I63" s="144"/>
    </row>
    <row r="64" spans="1:9" s="27" customFormat="1" ht="12.75">
      <c r="A64" s="150"/>
      <c r="B64" s="150"/>
      <c r="C64" s="150"/>
      <c r="D64" s="150"/>
      <c r="E64" s="150"/>
      <c r="H64" s="150" t="s">
        <v>35</v>
      </c>
      <c r="I64" s="150"/>
    </row>
  </sheetData>
  <sheetProtection/>
  <mergeCells count="62">
    <mergeCell ref="C57:F57"/>
    <mergeCell ref="C25:F25"/>
    <mergeCell ref="C51:F51"/>
    <mergeCell ref="C53:F53"/>
    <mergeCell ref="C54:F54"/>
    <mergeCell ref="C55:F55"/>
    <mergeCell ref="C56:F56"/>
    <mergeCell ref="C49:F49"/>
    <mergeCell ref="C26:F26"/>
    <mergeCell ref="C27:F27"/>
    <mergeCell ref="A9:I9"/>
    <mergeCell ref="A10:I10"/>
    <mergeCell ref="A5:I5"/>
    <mergeCell ref="A6:I6"/>
    <mergeCell ref="A7:I7"/>
    <mergeCell ref="A8:I8"/>
    <mergeCell ref="C48:F48"/>
    <mergeCell ref="C45:F45"/>
    <mergeCell ref="C46:F46"/>
    <mergeCell ref="C33:F33"/>
    <mergeCell ref="C34:F34"/>
    <mergeCell ref="C35:F35"/>
    <mergeCell ref="C42:F42"/>
    <mergeCell ref="C43:F43"/>
    <mergeCell ref="C36:F36"/>
    <mergeCell ref="C50:F50"/>
    <mergeCell ref="A11:I11"/>
    <mergeCell ref="A13:I13"/>
    <mergeCell ref="A19:I19"/>
    <mergeCell ref="C21:F21"/>
    <mergeCell ref="C28:F28"/>
    <mergeCell ref="C23:F23"/>
    <mergeCell ref="C24:F24"/>
    <mergeCell ref="C22:F22"/>
    <mergeCell ref="C47:F47"/>
    <mergeCell ref="A20:B20"/>
    <mergeCell ref="C20:F20"/>
    <mergeCell ref="A12:I12"/>
    <mergeCell ref="A14:I14"/>
    <mergeCell ref="A15:I15"/>
    <mergeCell ref="A17:I17"/>
    <mergeCell ref="A18:I18"/>
    <mergeCell ref="A64:E64"/>
    <mergeCell ref="H64:I64"/>
    <mergeCell ref="C44:F44"/>
    <mergeCell ref="A61:E61"/>
    <mergeCell ref="H61:I61"/>
    <mergeCell ref="A60:E60"/>
    <mergeCell ref="H60:I60"/>
    <mergeCell ref="A63:E63"/>
    <mergeCell ref="C58:F58"/>
    <mergeCell ref="C52:F52"/>
    <mergeCell ref="H63:I63"/>
    <mergeCell ref="C29:F29"/>
    <mergeCell ref="C30:F30"/>
    <mergeCell ref="C40:F40"/>
    <mergeCell ref="C41:F41"/>
    <mergeCell ref="C31:F31"/>
    <mergeCell ref="C32:F32"/>
    <mergeCell ref="C37:F37"/>
    <mergeCell ref="C38:F38"/>
    <mergeCell ref="C39:F39"/>
  </mergeCells>
  <printOptions horizontalCentered="1"/>
  <pageMargins left="0.5905511811023623" right="0.3937007874015748" top="0.17" bottom="0.17" header="0.17" footer="0.24"/>
  <pageSetup cellComments="asDisplayed"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82">
      <selection activeCell="J14" sqref="J14"/>
    </sheetView>
  </sheetViews>
  <sheetFormatPr defaultColWidth="9.140625" defaultRowHeight="12.75"/>
  <cols>
    <col min="1" max="1" width="7.57421875" style="20" customWidth="1"/>
    <col min="2" max="2" width="3.140625" style="27" customWidth="1"/>
    <col min="3" max="3" width="2.7109375" style="27" customWidth="1"/>
    <col min="4" max="4" width="46.00390625" style="27" customWidth="1"/>
    <col min="5" max="5" width="8.57421875" style="44" customWidth="1"/>
    <col min="6" max="6" width="11.8515625" style="20" customWidth="1"/>
    <col min="7" max="7" width="12.8515625" style="20" customWidth="1"/>
    <col min="8" max="16384" width="9.140625" style="20" customWidth="1"/>
  </cols>
  <sheetData>
    <row r="1" spans="1:7" ht="12.75">
      <c r="A1" s="43"/>
      <c r="B1" s="44"/>
      <c r="C1" s="44"/>
      <c r="D1" s="44"/>
      <c r="E1" s="45"/>
      <c r="F1" s="43"/>
      <c r="G1" s="43"/>
    </row>
    <row r="2" spans="5:7" ht="12.75">
      <c r="E2" s="186" t="s">
        <v>155</v>
      </c>
      <c r="F2" s="187"/>
      <c r="G2" s="187"/>
    </row>
    <row r="3" spans="5:7" ht="12.75">
      <c r="E3" s="188" t="s">
        <v>99</v>
      </c>
      <c r="F3" s="189"/>
      <c r="G3" s="189"/>
    </row>
    <row r="4" ht="12.75">
      <c r="G4" s="20" t="s">
        <v>253</v>
      </c>
    </row>
    <row r="5" spans="1:7" ht="12.75">
      <c r="A5" s="190" t="s">
        <v>156</v>
      </c>
      <c r="B5" s="191"/>
      <c r="C5" s="191"/>
      <c r="D5" s="191"/>
      <c r="E5" s="191"/>
      <c r="F5" s="179"/>
      <c r="G5" s="179"/>
    </row>
    <row r="6" spans="1:7" ht="12.75">
      <c r="A6" s="165"/>
      <c r="B6" s="165"/>
      <c r="C6" s="165"/>
      <c r="D6" s="165"/>
      <c r="E6" s="165"/>
      <c r="F6" s="165"/>
      <c r="G6" s="165"/>
    </row>
    <row r="7" spans="1:7" ht="15.75">
      <c r="A7" s="214" t="s">
        <v>257</v>
      </c>
      <c r="B7" s="215"/>
      <c r="C7" s="215"/>
      <c r="D7" s="215"/>
      <c r="E7" s="215"/>
      <c r="F7" s="216"/>
      <c r="G7" s="216"/>
    </row>
    <row r="8" spans="1:7" ht="12.75">
      <c r="A8" s="150" t="s">
        <v>157</v>
      </c>
      <c r="B8" s="192"/>
      <c r="C8" s="192"/>
      <c r="D8" s="192"/>
      <c r="E8" s="192"/>
      <c r="F8" s="179"/>
      <c r="G8" s="179"/>
    </row>
    <row r="9" spans="1:7" ht="12.75" customHeight="1">
      <c r="A9" s="212" t="s">
        <v>264</v>
      </c>
      <c r="B9" s="212"/>
      <c r="C9" s="212"/>
      <c r="D9" s="212"/>
      <c r="E9" s="212"/>
      <c r="F9" s="212"/>
      <c r="G9" s="212"/>
    </row>
    <row r="10" spans="1:7" ht="12.75">
      <c r="A10" s="175" t="s">
        <v>158</v>
      </c>
      <c r="B10" s="176"/>
      <c r="C10" s="176"/>
      <c r="D10" s="176"/>
      <c r="E10" s="176"/>
      <c r="F10" s="177"/>
      <c r="G10" s="177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5" ht="12.75">
      <c r="A12" s="178"/>
      <c r="B12" s="179"/>
      <c r="C12" s="179"/>
      <c r="D12" s="179"/>
      <c r="E12" s="179"/>
    </row>
    <row r="13" spans="1:7" ht="12.75">
      <c r="A13" s="190" t="s">
        <v>159</v>
      </c>
      <c r="B13" s="191"/>
      <c r="C13" s="191"/>
      <c r="D13" s="191"/>
      <c r="E13" s="191"/>
      <c r="F13" s="194"/>
      <c r="G13" s="194"/>
    </row>
    <row r="14" spans="1:7" ht="12.75">
      <c r="A14" s="190" t="s">
        <v>262</v>
      </c>
      <c r="B14" s="191"/>
      <c r="C14" s="191"/>
      <c r="D14" s="191"/>
      <c r="E14" s="191"/>
      <c r="F14" s="194"/>
      <c r="G14" s="194"/>
    </row>
    <row r="15" spans="1:7" ht="12.75">
      <c r="A15" s="29"/>
      <c r="B15" s="30"/>
      <c r="C15" s="30"/>
      <c r="D15" s="30"/>
      <c r="E15" s="30"/>
      <c r="F15" s="28"/>
      <c r="G15" s="28"/>
    </row>
    <row r="16" spans="1:7" ht="12.75">
      <c r="A16" s="150" t="s">
        <v>263</v>
      </c>
      <c r="B16" s="199"/>
      <c r="C16" s="199"/>
      <c r="D16" s="199"/>
      <c r="E16" s="199"/>
      <c r="F16" s="200"/>
      <c r="G16" s="200"/>
    </row>
    <row r="17" spans="1:7" ht="12.75">
      <c r="A17" s="150" t="s">
        <v>2</v>
      </c>
      <c r="B17" s="150"/>
      <c r="C17" s="150"/>
      <c r="D17" s="150"/>
      <c r="E17" s="150"/>
      <c r="F17" s="200"/>
      <c r="G17" s="200"/>
    </row>
    <row r="18" spans="1:7" ht="18" customHeight="1">
      <c r="A18" s="29"/>
      <c r="B18" s="46"/>
      <c r="C18" s="46"/>
      <c r="D18" s="195" t="s">
        <v>160</v>
      </c>
      <c r="E18" s="195"/>
      <c r="F18" s="195"/>
      <c r="G18" s="195"/>
    </row>
    <row r="19" spans="1:9" ht="63" customHeight="1">
      <c r="A19" s="47" t="s">
        <v>3</v>
      </c>
      <c r="B19" s="196" t="s">
        <v>4</v>
      </c>
      <c r="C19" s="197"/>
      <c r="D19" s="198"/>
      <c r="E19" s="48" t="s">
        <v>161</v>
      </c>
      <c r="F19" s="21" t="s">
        <v>117</v>
      </c>
      <c r="G19" s="21" t="s">
        <v>118</v>
      </c>
      <c r="H19" s="27"/>
      <c r="I19" s="27"/>
    </row>
    <row r="20" spans="1:7" s="27" customFormat="1" ht="12.75" customHeight="1">
      <c r="A20" s="21" t="s">
        <v>7</v>
      </c>
      <c r="B20" s="49" t="s">
        <v>162</v>
      </c>
      <c r="C20" s="50"/>
      <c r="D20" s="51"/>
      <c r="E20" s="19"/>
      <c r="F20" s="122">
        <f>SUM(F21,F27,F38,F39)</f>
        <v>1056</v>
      </c>
      <c r="G20" s="122">
        <f>SUM(G21,G27,G38,G39)</f>
        <v>1233</v>
      </c>
    </row>
    <row r="21" spans="1:7" s="27" customFormat="1" ht="12.75" customHeight="1">
      <c r="A21" s="22" t="s">
        <v>9</v>
      </c>
      <c r="B21" s="53" t="s">
        <v>163</v>
      </c>
      <c r="C21" s="54"/>
      <c r="D21" s="55"/>
      <c r="E21" s="19"/>
      <c r="F21" s="122">
        <f>SUM(F22:F26)</f>
        <v>1056</v>
      </c>
      <c r="G21" s="122">
        <f>SUM(G22:G26)</f>
        <v>1233</v>
      </c>
    </row>
    <row r="22" spans="1:7" s="27" customFormat="1" ht="12.75" customHeight="1">
      <c r="A22" s="25" t="s">
        <v>164</v>
      </c>
      <c r="B22" s="56"/>
      <c r="C22" s="57" t="s">
        <v>105</v>
      </c>
      <c r="D22" s="58"/>
      <c r="E22" s="59"/>
      <c r="F22" s="122"/>
      <c r="G22" s="122"/>
    </row>
    <row r="23" spans="1:7" s="27" customFormat="1" ht="12.75" customHeight="1">
      <c r="A23" s="25" t="s">
        <v>165</v>
      </c>
      <c r="B23" s="56"/>
      <c r="C23" s="57" t="s">
        <v>106</v>
      </c>
      <c r="D23" s="60"/>
      <c r="E23" s="61"/>
      <c r="F23" s="122">
        <v>1056</v>
      </c>
      <c r="G23" s="122">
        <v>1233</v>
      </c>
    </row>
    <row r="24" spans="1:7" s="27" customFormat="1" ht="12.75" customHeight="1">
      <c r="A24" s="25" t="s">
        <v>166</v>
      </c>
      <c r="B24" s="56"/>
      <c r="C24" s="57" t="s">
        <v>107</v>
      </c>
      <c r="D24" s="60"/>
      <c r="E24" s="61"/>
      <c r="F24" s="122"/>
      <c r="G24" s="52"/>
    </row>
    <row r="25" spans="1:7" s="27" customFormat="1" ht="12.75" customHeight="1">
      <c r="A25" s="25" t="s">
        <v>167</v>
      </c>
      <c r="B25" s="56"/>
      <c r="C25" s="57" t="s">
        <v>168</v>
      </c>
      <c r="D25" s="60"/>
      <c r="E25" s="62"/>
      <c r="F25" s="122"/>
      <c r="G25" s="52"/>
    </row>
    <row r="26" spans="1:7" s="27" customFormat="1" ht="12.75" customHeight="1">
      <c r="A26" s="63" t="s">
        <v>169</v>
      </c>
      <c r="B26" s="56"/>
      <c r="C26" s="64" t="s">
        <v>108</v>
      </c>
      <c r="D26" s="58"/>
      <c r="E26" s="62"/>
      <c r="F26" s="122"/>
      <c r="G26" s="52"/>
    </row>
    <row r="27" spans="1:7" s="27" customFormat="1" ht="12.75" customHeight="1">
      <c r="A27" s="65" t="s">
        <v>11</v>
      </c>
      <c r="B27" s="66" t="s">
        <v>170</v>
      </c>
      <c r="C27" s="67"/>
      <c r="D27" s="68"/>
      <c r="E27" s="62"/>
      <c r="F27" s="132">
        <f>SUM(F28:F37)</f>
        <v>0</v>
      </c>
      <c r="G27" s="52">
        <f>SUM(G28:G37)</f>
        <v>0</v>
      </c>
    </row>
    <row r="28" spans="1:7" s="27" customFormat="1" ht="12.75" customHeight="1">
      <c r="A28" s="25" t="s">
        <v>171</v>
      </c>
      <c r="B28" s="56"/>
      <c r="C28" s="57" t="s">
        <v>172</v>
      </c>
      <c r="D28" s="60"/>
      <c r="E28" s="61"/>
      <c r="F28" s="122"/>
      <c r="G28" s="52"/>
    </row>
    <row r="29" spans="1:7" s="27" customFormat="1" ht="12.75" customHeight="1">
      <c r="A29" s="25" t="s">
        <v>173</v>
      </c>
      <c r="B29" s="56"/>
      <c r="C29" s="57" t="s">
        <v>174</v>
      </c>
      <c r="D29" s="60"/>
      <c r="E29" s="61"/>
      <c r="F29" s="52"/>
      <c r="G29" s="52"/>
    </row>
    <row r="30" spans="1:7" s="27" customFormat="1" ht="12.75" customHeight="1">
      <c r="A30" s="25" t="s">
        <v>175</v>
      </c>
      <c r="B30" s="56"/>
      <c r="C30" s="57" t="s">
        <v>176</v>
      </c>
      <c r="D30" s="60"/>
      <c r="E30" s="61"/>
      <c r="F30" s="52"/>
      <c r="G30" s="52"/>
    </row>
    <row r="31" spans="1:7" s="27" customFormat="1" ht="12.75" customHeight="1">
      <c r="A31" s="25" t="s">
        <v>177</v>
      </c>
      <c r="B31" s="56"/>
      <c r="C31" s="57" t="s">
        <v>178</v>
      </c>
      <c r="D31" s="60"/>
      <c r="E31" s="61"/>
      <c r="F31" s="52"/>
      <c r="G31" s="52"/>
    </row>
    <row r="32" spans="1:7" s="27" customFormat="1" ht="12.75" customHeight="1">
      <c r="A32" s="25" t="s">
        <v>179</v>
      </c>
      <c r="B32" s="56"/>
      <c r="C32" s="57" t="s">
        <v>180</v>
      </c>
      <c r="D32" s="60"/>
      <c r="E32" s="61"/>
      <c r="F32" s="52"/>
      <c r="G32" s="52"/>
    </row>
    <row r="33" spans="1:7" s="27" customFormat="1" ht="12.75" customHeight="1">
      <c r="A33" s="25" t="s">
        <v>181</v>
      </c>
      <c r="B33" s="56"/>
      <c r="C33" s="57" t="s">
        <v>182</v>
      </c>
      <c r="D33" s="60"/>
      <c r="E33" s="61"/>
      <c r="F33" s="52"/>
      <c r="G33" s="52"/>
    </row>
    <row r="34" spans="1:7" s="27" customFormat="1" ht="12.75" customHeight="1">
      <c r="A34" s="25" t="s">
        <v>183</v>
      </c>
      <c r="B34" s="56"/>
      <c r="C34" s="57" t="s">
        <v>184</v>
      </c>
      <c r="D34" s="60"/>
      <c r="E34" s="61"/>
      <c r="F34" s="52"/>
      <c r="G34" s="52"/>
    </row>
    <row r="35" spans="1:7" s="27" customFormat="1" ht="12.75" customHeight="1">
      <c r="A35" s="25" t="s">
        <v>185</v>
      </c>
      <c r="B35" s="56"/>
      <c r="C35" s="57" t="s">
        <v>186</v>
      </c>
      <c r="D35" s="60"/>
      <c r="E35" s="61"/>
      <c r="F35" s="52"/>
      <c r="G35" s="52"/>
    </row>
    <row r="36" spans="1:7" s="27" customFormat="1" ht="12.75" customHeight="1">
      <c r="A36" s="25" t="s">
        <v>187</v>
      </c>
      <c r="B36" s="69"/>
      <c r="C36" s="70" t="s">
        <v>188</v>
      </c>
      <c r="D36" s="31"/>
      <c r="E36" s="61"/>
      <c r="F36" s="52"/>
      <c r="G36" s="52"/>
    </row>
    <row r="37" spans="1:7" s="27" customFormat="1" ht="12.75" customHeight="1">
      <c r="A37" s="25" t="s">
        <v>189</v>
      </c>
      <c r="B37" s="56"/>
      <c r="C37" s="57" t="s">
        <v>190</v>
      </c>
      <c r="D37" s="60"/>
      <c r="E37" s="62"/>
      <c r="F37" s="52"/>
      <c r="G37" s="52"/>
    </row>
    <row r="38" spans="1:7" s="27" customFormat="1" ht="12.75" customHeight="1">
      <c r="A38" s="22" t="s">
        <v>13</v>
      </c>
      <c r="B38" s="71" t="s">
        <v>191</v>
      </c>
      <c r="C38" s="71"/>
      <c r="D38" s="62"/>
      <c r="E38" s="62"/>
      <c r="F38" s="52"/>
      <c r="G38" s="52"/>
    </row>
    <row r="39" spans="1:7" s="27" customFormat="1" ht="12.75" customHeight="1">
      <c r="A39" s="22" t="s">
        <v>21</v>
      </c>
      <c r="B39" s="71" t="s">
        <v>192</v>
      </c>
      <c r="C39" s="71"/>
      <c r="D39" s="62"/>
      <c r="E39" s="72"/>
      <c r="F39" s="52"/>
      <c r="G39" s="52"/>
    </row>
    <row r="40" spans="1:7" s="27" customFormat="1" ht="12.75" customHeight="1">
      <c r="A40" s="21" t="s">
        <v>17</v>
      </c>
      <c r="B40" s="49" t="s">
        <v>193</v>
      </c>
      <c r="C40" s="50"/>
      <c r="D40" s="51"/>
      <c r="E40" s="61"/>
      <c r="F40" s="52"/>
      <c r="G40" s="52"/>
    </row>
    <row r="41" spans="1:7" s="27" customFormat="1" ht="12.75" customHeight="1">
      <c r="A41" s="47" t="s">
        <v>23</v>
      </c>
      <c r="B41" s="73" t="s">
        <v>194</v>
      </c>
      <c r="C41" s="74"/>
      <c r="D41" s="75"/>
      <c r="E41" s="62"/>
      <c r="F41" s="122">
        <f>SUM(F42,F48,F49,F56,F57)</f>
        <v>3338.0699999999997</v>
      </c>
      <c r="G41" s="52">
        <f>SUM(G42,G48,G49,G56,G57)</f>
        <v>82192.23</v>
      </c>
    </row>
    <row r="42" spans="1:7" s="27" customFormat="1" ht="12.75" customHeight="1">
      <c r="A42" s="23" t="s">
        <v>9</v>
      </c>
      <c r="B42" s="76" t="s">
        <v>195</v>
      </c>
      <c r="C42" s="77"/>
      <c r="D42" s="78"/>
      <c r="E42" s="62"/>
      <c r="F42" s="52">
        <f>SUM(F43:F47)</f>
        <v>0</v>
      </c>
      <c r="G42" s="52">
        <f>SUM(G43:G47)</f>
        <v>0</v>
      </c>
    </row>
    <row r="43" spans="1:7" s="27" customFormat="1" ht="12.75" customHeight="1">
      <c r="A43" s="79" t="s">
        <v>164</v>
      </c>
      <c r="B43" s="69"/>
      <c r="C43" s="70" t="s">
        <v>113</v>
      </c>
      <c r="D43" s="31"/>
      <c r="E43" s="61"/>
      <c r="F43" s="52"/>
      <c r="G43" s="52"/>
    </row>
    <row r="44" spans="1:7" s="27" customFormat="1" ht="12.75" customHeight="1">
      <c r="A44" s="79" t="s">
        <v>165</v>
      </c>
      <c r="B44" s="69"/>
      <c r="C44" s="70" t="s">
        <v>114</v>
      </c>
      <c r="D44" s="31"/>
      <c r="E44" s="61"/>
      <c r="F44" s="52"/>
      <c r="G44" s="52"/>
    </row>
    <row r="45" spans="1:7" s="27" customFormat="1" ht="12.75">
      <c r="A45" s="79" t="s">
        <v>166</v>
      </c>
      <c r="B45" s="69"/>
      <c r="C45" s="70" t="s">
        <v>115</v>
      </c>
      <c r="D45" s="31"/>
      <c r="E45" s="61"/>
      <c r="F45" s="52"/>
      <c r="G45" s="52"/>
    </row>
    <row r="46" spans="1:7" s="27" customFormat="1" ht="12.75">
      <c r="A46" s="79" t="s">
        <v>167</v>
      </c>
      <c r="B46" s="69"/>
      <c r="C46" s="70" t="s">
        <v>196</v>
      </c>
      <c r="D46" s="31"/>
      <c r="E46" s="61"/>
      <c r="F46" s="52"/>
      <c r="G46" s="52"/>
    </row>
    <row r="47" spans="1:7" s="27" customFormat="1" ht="12.75" customHeight="1">
      <c r="A47" s="79" t="s">
        <v>169</v>
      </c>
      <c r="B47" s="74"/>
      <c r="C47" s="193" t="s">
        <v>116</v>
      </c>
      <c r="D47" s="185"/>
      <c r="E47" s="61"/>
      <c r="F47" s="52"/>
      <c r="G47" s="52"/>
    </row>
    <row r="48" spans="1:7" s="27" customFormat="1" ht="12.75" customHeight="1">
      <c r="A48" s="23" t="s">
        <v>11</v>
      </c>
      <c r="B48" s="80" t="s">
        <v>197</v>
      </c>
      <c r="C48" s="81"/>
      <c r="D48" s="82"/>
      <c r="E48" s="62"/>
      <c r="F48" s="52"/>
      <c r="G48" s="52"/>
    </row>
    <row r="49" spans="1:7" s="27" customFormat="1" ht="12.75" customHeight="1">
      <c r="A49" s="23" t="s">
        <v>13</v>
      </c>
      <c r="B49" s="76" t="s">
        <v>198</v>
      </c>
      <c r="C49" s="77"/>
      <c r="D49" s="78"/>
      <c r="E49" s="62"/>
      <c r="F49" s="52">
        <f>SUM(F50:F55)</f>
        <v>0</v>
      </c>
      <c r="G49" s="52">
        <f>SUM(G50:G55)</f>
        <v>80110.42</v>
      </c>
    </row>
    <row r="50" spans="1:7" s="27" customFormat="1" ht="12.75" customHeight="1">
      <c r="A50" s="79" t="s">
        <v>199</v>
      </c>
      <c r="B50" s="77"/>
      <c r="C50" s="83" t="s">
        <v>200</v>
      </c>
      <c r="D50" s="84"/>
      <c r="E50" s="62"/>
      <c r="F50" s="52"/>
      <c r="G50" s="52"/>
    </row>
    <row r="51" spans="1:7" s="27" customFormat="1" ht="12.75" customHeight="1">
      <c r="A51" s="85" t="s">
        <v>201</v>
      </c>
      <c r="B51" s="69"/>
      <c r="C51" s="70" t="s">
        <v>202</v>
      </c>
      <c r="D51" s="86"/>
      <c r="E51" s="87"/>
      <c r="F51" s="88"/>
      <c r="G51" s="88"/>
    </row>
    <row r="52" spans="1:7" s="27" customFormat="1" ht="12.75" customHeight="1">
      <c r="A52" s="79" t="s">
        <v>203</v>
      </c>
      <c r="B52" s="69"/>
      <c r="C52" s="70" t="s">
        <v>204</v>
      </c>
      <c r="D52" s="31"/>
      <c r="E52" s="89"/>
      <c r="F52" s="52"/>
      <c r="G52" s="52"/>
    </row>
    <row r="53" spans="1:7" s="27" customFormat="1" ht="12.75" customHeight="1">
      <c r="A53" s="79" t="s">
        <v>205</v>
      </c>
      <c r="B53" s="69"/>
      <c r="C53" s="193" t="s">
        <v>206</v>
      </c>
      <c r="D53" s="185"/>
      <c r="E53" s="89"/>
      <c r="F53" s="52"/>
      <c r="G53" s="52"/>
    </row>
    <row r="54" spans="1:7" s="27" customFormat="1" ht="12.75" customHeight="1">
      <c r="A54" s="79" t="s">
        <v>207</v>
      </c>
      <c r="B54" s="69"/>
      <c r="C54" s="70" t="s">
        <v>208</v>
      </c>
      <c r="D54" s="31"/>
      <c r="E54" s="89"/>
      <c r="F54" s="122"/>
      <c r="G54" s="52">
        <v>42987.36</v>
      </c>
    </row>
    <row r="55" spans="1:7" s="27" customFormat="1" ht="12.75" customHeight="1">
      <c r="A55" s="79" t="s">
        <v>209</v>
      </c>
      <c r="B55" s="69"/>
      <c r="C55" s="70" t="s">
        <v>210</v>
      </c>
      <c r="D55" s="31"/>
      <c r="E55" s="62"/>
      <c r="F55" s="52"/>
      <c r="G55" s="52">
        <v>37123.06</v>
      </c>
    </row>
    <row r="56" spans="1:7" s="27" customFormat="1" ht="21" customHeight="1">
      <c r="A56" s="23" t="s">
        <v>21</v>
      </c>
      <c r="B56" s="90" t="s">
        <v>211</v>
      </c>
      <c r="C56" s="90"/>
      <c r="D56" s="91"/>
      <c r="E56" s="89"/>
      <c r="F56" s="52"/>
      <c r="G56" s="52"/>
    </row>
    <row r="57" spans="1:7" s="27" customFormat="1" ht="21.75" customHeight="1">
      <c r="A57" s="23" t="s">
        <v>60</v>
      </c>
      <c r="B57" s="90" t="s">
        <v>212</v>
      </c>
      <c r="C57" s="90"/>
      <c r="D57" s="91"/>
      <c r="E57" s="62"/>
      <c r="F57" s="122">
        <f>finansav_sum4!M25</f>
        <v>3338.0699999999997</v>
      </c>
      <c r="G57" s="122">
        <v>2081.81</v>
      </c>
    </row>
    <row r="58" spans="1:7" s="27" customFormat="1" ht="26.25" customHeight="1">
      <c r="A58" s="22"/>
      <c r="B58" s="71" t="s">
        <v>213</v>
      </c>
      <c r="C58" s="56"/>
      <c r="D58" s="19"/>
      <c r="E58" s="62"/>
      <c r="F58" s="123">
        <f>SUM(F20,F40,F41)</f>
        <v>4394.07</v>
      </c>
      <c r="G58" s="123">
        <f>SUM(G20,G40,G41)</f>
        <v>83425.23</v>
      </c>
    </row>
    <row r="59" spans="1:7" s="27" customFormat="1" ht="12.75" customHeight="1">
      <c r="A59" s="21" t="s">
        <v>25</v>
      </c>
      <c r="B59" s="49" t="s">
        <v>214</v>
      </c>
      <c r="C59" s="49"/>
      <c r="D59" s="92"/>
      <c r="E59" s="62"/>
      <c r="F59" s="52">
        <f>SUM(F60:F63)</f>
        <v>0</v>
      </c>
      <c r="G59" s="52">
        <f>SUM(G60:G63)</f>
        <v>0</v>
      </c>
    </row>
    <row r="60" spans="1:7" s="27" customFormat="1" ht="12.75" customHeight="1">
      <c r="A60" s="22" t="s">
        <v>9</v>
      </c>
      <c r="B60" s="71" t="s">
        <v>47</v>
      </c>
      <c r="C60" s="71"/>
      <c r="D60" s="62"/>
      <c r="E60" s="62"/>
      <c r="F60" s="52"/>
      <c r="G60" s="52"/>
    </row>
    <row r="61" spans="1:7" s="27" customFormat="1" ht="12.75" customHeight="1">
      <c r="A61" s="65" t="s">
        <v>11</v>
      </c>
      <c r="B61" s="66" t="s">
        <v>215</v>
      </c>
      <c r="C61" s="67"/>
      <c r="D61" s="68"/>
      <c r="E61" s="93"/>
      <c r="F61" s="94"/>
      <c r="G61" s="94"/>
    </row>
    <row r="62" spans="1:7" s="27" customFormat="1" ht="12.75" customHeight="1">
      <c r="A62" s="22" t="s">
        <v>13</v>
      </c>
      <c r="B62" s="180" t="s">
        <v>216</v>
      </c>
      <c r="C62" s="181"/>
      <c r="D62" s="182"/>
      <c r="E62" s="62"/>
      <c r="F62" s="52"/>
      <c r="G62" s="52"/>
    </row>
    <row r="63" spans="1:7" s="27" customFormat="1" ht="12.75" customHeight="1">
      <c r="A63" s="22" t="s">
        <v>217</v>
      </c>
      <c r="B63" s="71" t="s">
        <v>150</v>
      </c>
      <c r="C63" s="56"/>
      <c r="D63" s="19"/>
      <c r="E63" s="62"/>
      <c r="F63" s="52"/>
      <c r="G63" s="52"/>
    </row>
    <row r="64" spans="1:7" s="27" customFormat="1" ht="16.5" customHeight="1">
      <c r="A64" s="21" t="s">
        <v>27</v>
      </c>
      <c r="B64" s="49" t="s">
        <v>218</v>
      </c>
      <c r="C64" s="50"/>
      <c r="D64" s="51"/>
      <c r="E64" s="62"/>
      <c r="F64" s="52">
        <f>SUM(F65,F69)</f>
        <v>161515.1</v>
      </c>
      <c r="G64" s="52">
        <f>SUM(G65,G69)</f>
        <v>142672.03999999998</v>
      </c>
    </row>
    <row r="65" spans="1:7" s="27" customFormat="1" ht="12.75" customHeight="1">
      <c r="A65" s="22" t="s">
        <v>9</v>
      </c>
      <c r="B65" s="53" t="s">
        <v>219</v>
      </c>
      <c r="C65" s="95"/>
      <c r="D65" s="96"/>
      <c r="E65" s="62"/>
      <c r="F65" s="52">
        <f>SUM(F66:F68)</f>
        <v>0</v>
      </c>
      <c r="G65" s="52">
        <f>SUM(G66:G68)</f>
        <v>0</v>
      </c>
    </row>
    <row r="66" spans="1:7" s="27" customFormat="1" ht="12.75">
      <c r="A66" s="25" t="s">
        <v>164</v>
      </c>
      <c r="B66" s="97"/>
      <c r="C66" s="57" t="s">
        <v>220</v>
      </c>
      <c r="D66" s="98"/>
      <c r="E66" s="89"/>
      <c r="F66" s="52"/>
      <c r="G66" s="52"/>
    </row>
    <row r="67" spans="1:7" s="27" customFormat="1" ht="12.75" customHeight="1">
      <c r="A67" s="25" t="s">
        <v>165</v>
      </c>
      <c r="B67" s="56"/>
      <c r="C67" s="57" t="s">
        <v>221</v>
      </c>
      <c r="D67" s="60"/>
      <c r="E67" s="62"/>
      <c r="F67" s="52"/>
      <c r="G67" s="52"/>
    </row>
    <row r="68" spans="1:9" s="27" customFormat="1" ht="12.75" customHeight="1">
      <c r="A68" s="25" t="s">
        <v>222</v>
      </c>
      <c r="B68" s="56"/>
      <c r="C68" s="57" t="s">
        <v>223</v>
      </c>
      <c r="D68" s="60"/>
      <c r="E68" s="72"/>
      <c r="F68" s="52"/>
      <c r="G68" s="52"/>
      <c r="H68" s="103"/>
      <c r="I68" s="140"/>
    </row>
    <row r="69" spans="1:9" s="103" customFormat="1" ht="15.75" customHeight="1">
      <c r="A69" s="23" t="s">
        <v>11</v>
      </c>
      <c r="B69" s="99" t="s">
        <v>224</v>
      </c>
      <c r="C69" s="100"/>
      <c r="D69" s="101"/>
      <c r="E69" s="91"/>
      <c r="F69" s="102">
        <f>SUM(F70:F75,F78:F83)</f>
        <v>161515.1</v>
      </c>
      <c r="G69" s="102">
        <f>SUM(G70:G75,G78:G83)</f>
        <v>142672.03999999998</v>
      </c>
      <c r="H69" s="27"/>
      <c r="I69" s="27"/>
    </row>
    <row r="70" spans="1:7" s="27" customFormat="1" ht="12.75" customHeight="1">
      <c r="A70" s="25" t="s">
        <v>171</v>
      </c>
      <c r="B70" s="56"/>
      <c r="C70" s="57" t="s">
        <v>225</v>
      </c>
      <c r="D70" s="58"/>
      <c r="E70" s="62"/>
      <c r="F70" s="52"/>
      <c r="G70" s="52"/>
    </row>
    <row r="71" spans="1:7" s="27" customFormat="1" ht="12.75" customHeight="1">
      <c r="A71" s="25" t="s">
        <v>173</v>
      </c>
      <c r="B71" s="97"/>
      <c r="C71" s="57" t="s">
        <v>226</v>
      </c>
      <c r="D71" s="98"/>
      <c r="E71" s="89"/>
      <c r="F71" s="52"/>
      <c r="G71" s="52"/>
    </row>
    <row r="72" spans="1:7" s="27" customFormat="1" ht="12.75">
      <c r="A72" s="25" t="s">
        <v>175</v>
      </c>
      <c r="B72" s="97"/>
      <c r="C72" s="57" t="s">
        <v>227</v>
      </c>
      <c r="D72" s="98"/>
      <c r="E72" s="89"/>
      <c r="F72" s="52"/>
      <c r="G72" s="52"/>
    </row>
    <row r="73" spans="1:7" s="27" customFormat="1" ht="12.75">
      <c r="A73" s="104" t="s">
        <v>177</v>
      </c>
      <c r="B73" s="77"/>
      <c r="C73" s="105" t="s">
        <v>228</v>
      </c>
      <c r="D73" s="84"/>
      <c r="E73" s="89"/>
      <c r="F73" s="52"/>
      <c r="G73" s="52"/>
    </row>
    <row r="74" spans="1:7" s="27" customFormat="1" ht="12.75">
      <c r="A74" s="22" t="s">
        <v>179</v>
      </c>
      <c r="B74" s="64"/>
      <c r="C74" s="64" t="s">
        <v>229</v>
      </c>
      <c r="D74" s="58"/>
      <c r="E74" s="106"/>
      <c r="F74" s="52"/>
      <c r="G74" s="52"/>
    </row>
    <row r="75" spans="1:7" s="27" customFormat="1" ht="18.75" customHeight="1">
      <c r="A75" s="107" t="s">
        <v>181</v>
      </c>
      <c r="B75" s="100"/>
      <c r="C75" s="108" t="s">
        <v>230</v>
      </c>
      <c r="D75" s="109"/>
      <c r="E75" s="62"/>
      <c r="F75" s="122">
        <f>SUM(F76:F77)</f>
        <v>0</v>
      </c>
      <c r="G75" s="52">
        <f>SUM(G76:G77)</f>
        <v>0</v>
      </c>
    </row>
    <row r="76" spans="1:7" s="27" customFormat="1" ht="12.75" customHeight="1">
      <c r="A76" s="79" t="s">
        <v>231</v>
      </c>
      <c r="B76" s="69"/>
      <c r="C76" s="86"/>
      <c r="D76" s="31" t="s">
        <v>232</v>
      </c>
      <c r="E76" s="89"/>
      <c r="F76" s="52"/>
      <c r="G76" s="52"/>
    </row>
    <row r="77" spans="1:7" s="27" customFormat="1" ht="12.75" customHeight="1">
      <c r="A77" s="79" t="s">
        <v>233</v>
      </c>
      <c r="B77" s="69"/>
      <c r="C77" s="86"/>
      <c r="D77" s="31" t="s">
        <v>234</v>
      </c>
      <c r="E77" s="61"/>
      <c r="F77" s="122"/>
      <c r="G77" s="52"/>
    </row>
    <row r="78" spans="1:7" s="27" customFormat="1" ht="12.75" customHeight="1">
      <c r="A78" s="79" t="s">
        <v>183</v>
      </c>
      <c r="B78" s="81"/>
      <c r="C78" s="110" t="s">
        <v>235</v>
      </c>
      <c r="D78" s="111"/>
      <c r="E78" s="61"/>
      <c r="F78" s="52"/>
      <c r="G78" s="52">
        <v>32923.86</v>
      </c>
    </row>
    <row r="79" spans="1:7" s="27" customFormat="1" ht="12.75" customHeight="1">
      <c r="A79" s="79" t="s">
        <v>185</v>
      </c>
      <c r="B79" s="112"/>
      <c r="C79" s="70" t="s">
        <v>236</v>
      </c>
      <c r="D79" s="113"/>
      <c r="E79" s="89"/>
      <c r="F79" s="52"/>
      <c r="G79" s="52"/>
    </row>
    <row r="80" spans="1:7" s="27" customFormat="1" ht="12.75" customHeight="1">
      <c r="A80" s="79" t="s">
        <v>187</v>
      </c>
      <c r="B80" s="56"/>
      <c r="C80" s="57" t="s">
        <v>237</v>
      </c>
      <c r="D80" s="60"/>
      <c r="E80" s="89"/>
      <c r="F80" s="122">
        <v>60048.49</v>
      </c>
      <c r="G80" s="122">
        <v>36144.41</v>
      </c>
    </row>
    <row r="81" spans="1:7" s="27" customFormat="1" ht="12.75" customHeight="1">
      <c r="A81" s="79" t="s">
        <v>189</v>
      </c>
      <c r="B81" s="56"/>
      <c r="C81" s="57" t="s">
        <v>238</v>
      </c>
      <c r="D81" s="60"/>
      <c r="E81" s="89"/>
      <c r="F81" s="122">
        <v>101466.61</v>
      </c>
      <c r="G81" s="52">
        <v>5350.57</v>
      </c>
    </row>
    <row r="82" spans="1:7" s="27" customFormat="1" ht="12.75" customHeight="1">
      <c r="A82" s="25" t="s">
        <v>239</v>
      </c>
      <c r="B82" s="69"/>
      <c r="C82" s="70" t="s">
        <v>240</v>
      </c>
      <c r="D82" s="31"/>
      <c r="E82" s="89"/>
      <c r="F82" s="122"/>
      <c r="G82" s="52">
        <v>68253.2</v>
      </c>
    </row>
    <row r="83" spans="1:7" s="27" customFormat="1" ht="12.75" customHeight="1">
      <c r="A83" s="25" t="s">
        <v>241</v>
      </c>
      <c r="B83" s="56"/>
      <c r="C83" s="57" t="s">
        <v>242</v>
      </c>
      <c r="D83" s="60"/>
      <c r="E83" s="72"/>
      <c r="F83" s="52"/>
      <c r="G83" s="123"/>
    </row>
    <row r="84" spans="1:7" s="27" customFormat="1" ht="12.75" customHeight="1">
      <c r="A84" s="21" t="s">
        <v>29</v>
      </c>
      <c r="B84" s="114" t="s">
        <v>243</v>
      </c>
      <c r="C84" s="115"/>
      <c r="D84" s="116"/>
      <c r="E84" s="72"/>
      <c r="F84" s="122">
        <f>SUM(F85:F86,F89:F90)</f>
        <v>-157121.0300000001</v>
      </c>
      <c r="G84" s="122">
        <f>SUM(G85:G86,G89:G90)</f>
        <v>-59246.810000000005</v>
      </c>
    </row>
    <row r="85" spans="1:7" s="27" customFormat="1" ht="12.75" customHeight="1">
      <c r="A85" s="22" t="s">
        <v>9</v>
      </c>
      <c r="B85" s="71" t="s">
        <v>151</v>
      </c>
      <c r="C85" s="56"/>
      <c r="D85" s="19"/>
      <c r="E85" s="72"/>
      <c r="F85" s="122">
        <v>2000</v>
      </c>
      <c r="G85" s="52">
        <v>2000</v>
      </c>
    </row>
    <row r="86" spans="1:7" s="27" customFormat="1" ht="12.75" customHeight="1">
      <c r="A86" s="22" t="s">
        <v>11</v>
      </c>
      <c r="B86" s="53" t="s">
        <v>244</v>
      </c>
      <c r="C86" s="95"/>
      <c r="D86" s="96"/>
      <c r="E86" s="62"/>
      <c r="F86" s="52">
        <f>SUM(F87:F88)</f>
        <v>0</v>
      </c>
      <c r="G86" s="52">
        <f>SUM(G87:G88)</f>
        <v>0</v>
      </c>
    </row>
    <row r="87" spans="1:7" s="27" customFormat="1" ht="12.75" customHeight="1">
      <c r="A87" s="25" t="s">
        <v>171</v>
      </c>
      <c r="B87" s="56"/>
      <c r="C87" s="57" t="s">
        <v>152</v>
      </c>
      <c r="D87" s="60"/>
      <c r="E87" s="62"/>
      <c r="F87" s="52"/>
      <c r="G87" s="52"/>
    </row>
    <row r="88" spans="1:7" s="27" customFormat="1" ht="12.75" customHeight="1">
      <c r="A88" s="25" t="s">
        <v>173</v>
      </c>
      <c r="B88" s="56"/>
      <c r="C88" s="57" t="s">
        <v>245</v>
      </c>
      <c r="D88" s="60"/>
      <c r="E88" s="62"/>
      <c r="F88" s="52"/>
      <c r="G88" s="52"/>
    </row>
    <row r="89" spans="1:7" s="27" customFormat="1" ht="12.75" customHeight="1">
      <c r="A89" s="23" t="s">
        <v>13</v>
      </c>
      <c r="B89" s="86" t="s">
        <v>153</v>
      </c>
      <c r="C89" s="86"/>
      <c r="D89" s="117"/>
      <c r="E89" s="62"/>
      <c r="F89" s="52"/>
      <c r="G89" s="52"/>
    </row>
    <row r="90" spans="1:7" s="27" customFormat="1" ht="20.25" customHeight="1">
      <c r="A90" s="65" t="s">
        <v>21</v>
      </c>
      <c r="B90" s="66" t="s">
        <v>154</v>
      </c>
      <c r="C90" s="67"/>
      <c r="D90" s="68"/>
      <c r="E90" s="62"/>
      <c r="F90" s="52">
        <f>SUM(F91:F92)</f>
        <v>-159121.0300000001</v>
      </c>
      <c r="G90" s="52">
        <f>SUM(G91:G92)</f>
        <v>-61246.810000000005</v>
      </c>
    </row>
    <row r="91" spans="1:7" s="27" customFormat="1" ht="12.75" customHeight="1">
      <c r="A91" s="25" t="s">
        <v>246</v>
      </c>
      <c r="B91" s="50"/>
      <c r="C91" s="57" t="s">
        <v>247</v>
      </c>
      <c r="D91" s="24"/>
      <c r="E91" s="61"/>
      <c r="F91" s="52">
        <f>VRA!H56</f>
        <v>-97874.22000000009</v>
      </c>
      <c r="G91" s="52">
        <v>7360.15</v>
      </c>
    </row>
    <row r="92" spans="1:7" s="27" customFormat="1" ht="12.75" customHeight="1">
      <c r="A92" s="25" t="s">
        <v>248</v>
      </c>
      <c r="B92" s="50"/>
      <c r="C92" s="57" t="s">
        <v>249</v>
      </c>
      <c r="D92" s="24"/>
      <c r="E92" s="61"/>
      <c r="F92" s="52">
        <f>G90</f>
        <v>-61246.810000000005</v>
      </c>
      <c r="G92" s="52">
        <v>-68606.96</v>
      </c>
    </row>
    <row r="93" spans="1:7" s="27" customFormat="1" ht="12.75" customHeight="1">
      <c r="A93" s="21" t="s">
        <v>30</v>
      </c>
      <c r="B93" s="114" t="s">
        <v>250</v>
      </c>
      <c r="C93" s="116"/>
      <c r="D93" s="116"/>
      <c r="E93" s="61"/>
      <c r="F93" s="52"/>
      <c r="G93" s="52"/>
    </row>
    <row r="94" spans="1:10" s="27" customFormat="1" ht="25.5" customHeight="1">
      <c r="A94" s="21"/>
      <c r="B94" s="183" t="s">
        <v>251</v>
      </c>
      <c r="C94" s="184"/>
      <c r="D94" s="185"/>
      <c r="E94" s="62"/>
      <c r="F94" s="123">
        <f>SUM(F59,F64,F84,F93)</f>
        <v>4394.06999999992</v>
      </c>
      <c r="G94" s="123">
        <f>SUM(G59,G64,G84,G93)</f>
        <v>83425.22999999998</v>
      </c>
      <c r="J94" s="143"/>
    </row>
    <row r="95" spans="1:7" s="27" customFormat="1" ht="12.75">
      <c r="A95" s="118"/>
      <c r="B95" s="26"/>
      <c r="C95" s="26"/>
      <c r="D95" s="26"/>
      <c r="E95" s="26"/>
      <c r="F95" s="44"/>
      <c r="G95" s="44"/>
    </row>
    <row r="96" spans="1:7" s="27" customFormat="1" ht="12.75" customHeight="1">
      <c r="A96" s="151" t="s">
        <v>100</v>
      </c>
      <c r="B96" s="152"/>
      <c r="C96" s="152"/>
      <c r="D96" s="152"/>
      <c r="E96" s="152"/>
      <c r="F96" s="144" t="s">
        <v>254</v>
      </c>
      <c r="G96" s="144"/>
    </row>
    <row r="97" spans="1:7" s="27" customFormat="1" ht="12.75">
      <c r="A97" s="150" t="s">
        <v>252</v>
      </c>
      <c r="B97" s="150"/>
      <c r="C97" s="150"/>
      <c r="D97" s="150"/>
      <c r="E97" s="150"/>
      <c r="F97" s="150" t="s">
        <v>35</v>
      </c>
      <c r="G97" s="150"/>
    </row>
    <row r="98" spans="1:7" s="27" customFormat="1" ht="12.75">
      <c r="A98" s="119"/>
      <c r="E98" s="120"/>
      <c r="F98" s="46"/>
      <c r="G98" s="46"/>
    </row>
    <row r="99" spans="1:7" s="27" customFormat="1" ht="12.75" customHeight="1">
      <c r="A99" s="151" t="s">
        <v>259</v>
      </c>
      <c r="B99" s="151"/>
      <c r="C99" s="151"/>
      <c r="D99" s="151"/>
      <c r="E99" s="151"/>
      <c r="F99" s="151" t="s">
        <v>260</v>
      </c>
      <c r="G99" s="144"/>
    </row>
    <row r="100" spans="1:7" s="27" customFormat="1" ht="12.75">
      <c r="A100" s="150"/>
      <c r="B100" s="150"/>
      <c r="C100" s="150"/>
      <c r="D100" s="150"/>
      <c r="E100" s="150"/>
      <c r="F100" s="150" t="s">
        <v>35</v>
      </c>
      <c r="G100" s="150"/>
    </row>
    <row r="101" s="27" customFormat="1" ht="12.75">
      <c r="E101" s="44"/>
    </row>
    <row r="102" s="27" customFormat="1" ht="12.75">
      <c r="E102" s="44"/>
    </row>
    <row r="103" s="27" customFormat="1" ht="12.75">
      <c r="E103" s="44"/>
    </row>
    <row r="104" s="27" customFormat="1" ht="12.75">
      <c r="E104" s="44"/>
    </row>
    <row r="105" s="27" customFormat="1" ht="12.75">
      <c r="E105" s="44"/>
    </row>
    <row r="106" s="27" customFormat="1" ht="12.75">
      <c r="E106" s="44"/>
    </row>
    <row r="107" s="27" customFormat="1" ht="12.75">
      <c r="E107" s="44"/>
    </row>
    <row r="108" s="27" customFormat="1" ht="12.75">
      <c r="E108" s="44"/>
    </row>
    <row r="109" s="27" customFormat="1" ht="12.75">
      <c r="E109" s="44"/>
    </row>
    <row r="110" s="27" customFormat="1" ht="12.75">
      <c r="E110" s="44"/>
    </row>
    <row r="111" s="27" customFormat="1" ht="12.75">
      <c r="E111" s="44"/>
    </row>
    <row r="112" s="27" customFormat="1" ht="12.75">
      <c r="E112" s="44"/>
    </row>
    <row r="113" s="27" customFormat="1" ht="12.75">
      <c r="E113" s="44"/>
    </row>
    <row r="114" s="27" customFormat="1" ht="12.75">
      <c r="E114" s="44"/>
    </row>
    <row r="115" s="27" customFormat="1" ht="12.75">
      <c r="E115" s="44"/>
    </row>
    <row r="116" s="27" customFormat="1" ht="12.75">
      <c r="E116" s="44"/>
    </row>
    <row r="117" s="27" customFormat="1" ht="12.75">
      <c r="E117" s="44"/>
    </row>
    <row r="118" s="27" customFormat="1" ht="12.75">
      <c r="E118" s="44"/>
    </row>
    <row r="119" s="27" customFormat="1" ht="12.75">
      <c r="E119" s="44"/>
    </row>
    <row r="120" s="27" customFormat="1" ht="12.75">
      <c r="E120" s="44"/>
    </row>
    <row r="121" spans="5:9" s="27" customFormat="1" ht="12.75">
      <c r="E121" s="44"/>
      <c r="H121" s="20"/>
      <c r="I121" s="20"/>
    </row>
  </sheetData>
  <sheetProtection/>
  <mergeCells count="26">
    <mergeCell ref="A96:E96"/>
    <mergeCell ref="F96:G96"/>
    <mergeCell ref="C47:D47"/>
    <mergeCell ref="C53:D53"/>
    <mergeCell ref="A13:G13"/>
    <mergeCell ref="A14:G14"/>
    <mergeCell ref="D18:G18"/>
    <mergeCell ref="B19:D19"/>
    <mergeCell ref="A16:G16"/>
    <mergeCell ref="A17:G17"/>
    <mergeCell ref="E2:G2"/>
    <mergeCell ref="E3:G3"/>
    <mergeCell ref="A5:G6"/>
    <mergeCell ref="A7:G7"/>
    <mergeCell ref="A8:G8"/>
    <mergeCell ref="A9:G9"/>
    <mergeCell ref="A99:E99"/>
    <mergeCell ref="F99:G99"/>
    <mergeCell ref="A100:E100"/>
    <mergeCell ref="F100:G100"/>
    <mergeCell ref="A10:G11"/>
    <mergeCell ref="A12:E12"/>
    <mergeCell ref="A97:E97"/>
    <mergeCell ref="F97:G97"/>
    <mergeCell ref="B62:D62"/>
    <mergeCell ref="B94:D94"/>
  </mergeCells>
  <printOptions/>
  <pageMargins left="0.2" right="0.17" top="0.21" bottom="0.19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12.75"/>
  <cols>
    <col min="1" max="1" width="6.00390625" style="36" customWidth="1"/>
    <col min="2" max="2" width="32.8515625" style="15" customWidth="1"/>
    <col min="3" max="3" width="14.7109375" style="15" customWidth="1"/>
    <col min="4" max="5" width="15.7109375" style="15" customWidth="1"/>
    <col min="6" max="6" width="14.57421875" style="15" customWidth="1"/>
    <col min="7" max="7" width="15.00390625" style="15" customWidth="1"/>
    <col min="8" max="10" width="15.7109375" style="15" customWidth="1"/>
    <col min="11" max="11" width="13.140625" style="15" customWidth="1"/>
    <col min="12" max="13" width="15.7109375" style="15" customWidth="1"/>
    <col min="14" max="16384" width="9.140625" style="15" customWidth="1"/>
  </cols>
  <sheetData>
    <row r="1" spans="9:11" ht="15">
      <c r="I1" s="37"/>
      <c r="J1" s="37"/>
      <c r="K1" s="37"/>
    </row>
    <row r="2" spans="9:13" ht="15">
      <c r="I2" s="15" t="s">
        <v>132</v>
      </c>
      <c r="M2" s="15" t="s">
        <v>253</v>
      </c>
    </row>
    <row r="3" spans="3:9" ht="15.75">
      <c r="C3" s="217" t="s">
        <v>256</v>
      </c>
      <c r="D3" s="217"/>
      <c r="E3" s="217"/>
      <c r="F3" s="217"/>
      <c r="G3" s="217"/>
      <c r="H3" s="217"/>
      <c r="I3" s="15" t="s">
        <v>133</v>
      </c>
    </row>
    <row r="5" spans="1:13" ht="15">
      <c r="A5" s="206" t="s">
        <v>134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">
      <c r="A6" s="206" t="s">
        <v>135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3" ht="12" customHeight="1">
      <c r="A7" s="131"/>
      <c r="C7" s="121">
        <v>41729</v>
      </c>
    </row>
    <row r="8" spans="1:13" ht="15">
      <c r="A8" s="206" t="s">
        <v>119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10" spans="1:13" ht="15">
      <c r="A10" s="208" t="s">
        <v>3</v>
      </c>
      <c r="B10" s="208" t="s">
        <v>120</v>
      </c>
      <c r="C10" s="208" t="s">
        <v>121</v>
      </c>
      <c r="D10" s="208" t="s">
        <v>122</v>
      </c>
      <c r="E10" s="208"/>
      <c r="F10" s="208"/>
      <c r="G10" s="208"/>
      <c r="H10" s="208"/>
      <c r="I10" s="208"/>
      <c r="J10" s="209"/>
      <c r="K10" s="209"/>
      <c r="L10" s="208"/>
      <c r="M10" s="208" t="s">
        <v>123</v>
      </c>
    </row>
    <row r="11" spans="1:13" ht="123" customHeight="1">
      <c r="A11" s="208"/>
      <c r="B11" s="208"/>
      <c r="C11" s="208"/>
      <c r="D11" s="32" t="s">
        <v>136</v>
      </c>
      <c r="E11" s="32" t="s">
        <v>124</v>
      </c>
      <c r="F11" s="32" t="s">
        <v>137</v>
      </c>
      <c r="G11" s="32" t="s">
        <v>125</v>
      </c>
      <c r="H11" s="32" t="s">
        <v>138</v>
      </c>
      <c r="I11" s="38" t="s">
        <v>139</v>
      </c>
      <c r="J11" s="32" t="s">
        <v>126</v>
      </c>
      <c r="K11" s="39" t="s">
        <v>127</v>
      </c>
      <c r="L11" s="40" t="s">
        <v>140</v>
      </c>
      <c r="M11" s="208"/>
    </row>
    <row r="12" spans="1:13" ht="1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41" t="s">
        <v>141</v>
      </c>
      <c r="L12" s="18">
        <v>12</v>
      </c>
      <c r="M12" s="18">
        <v>13</v>
      </c>
    </row>
    <row r="13" spans="1:13" ht="71.25">
      <c r="A13" s="32" t="s">
        <v>101</v>
      </c>
      <c r="B13" s="42" t="s">
        <v>142</v>
      </c>
      <c r="C13" s="33">
        <f>SUM(C14:C15)</f>
        <v>0</v>
      </c>
      <c r="D13" s="141">
        <f>D14+D15</f>
        <v>283400</v>
      </c>
      <c r="E13" s="142">
        <f aca="true" t="shared" si="0" ref="E13:M13">SUM(E14:E15)</f>
        <v>0</v>
      </c>
      <c r="F13" s="142">
        <f t="shared" si="0"/>
        <v>0</v>
      </c>
      <c r="G13" s="142">
        <f t="shared" si="0"/>
        <v>0</v>
      </c>
      <c r="H13" s="142">
        <f t="shared" si="0"/>
        <v>0</v>
      </c>
      <c r="I13" s="141">
        <f>SUM(I14:I15)</f>
        <v>283400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</row>
    <row r="14" spans="1:13" ht="15" customHeight="1">
      <c r="A14" s="34" t="s">
        <v>102</v>
      </c>
      <c r="B14" s="35" t="s">
        <v>128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f>SUM(C14,D14,E14,F14-G14-H14-I14-J14)</f>
        <v>0</v>
      </c>
    </row>
    <row r="15" spans="1:13" ht="15" customHeight="1">
      <c r="A15" s="34" t="s">
        <v>103</v>
      </c>
      <c r="B15" s="35" t="s">
        <v>129</v>
      </c>
      <c r="C15" s="33"/>
      <c r="D15" s="128">
        <v>283400</v>
      </c>
      <c r="E15" s="33"/>
      <c r="F15" s="33"/>
      <c r="G15" s="33"/>
      <c r="H15" s="33"/>
      <c r="I15" s="128">
        <v>283400</v>
      </c>
      <c r="J15" s="33"/>
      <c r="K15" s="33"/>
      <c r="L15" s="33"/>
      <c r="M15" s="33">
        <f>SUM(C15,D15,E15,F15-G15-H15-I15-J15)</f>
        <v>0</v>
      </c>
    </row>
    <row r="16" spans="1:13" ht="74.25" customHeight="1">
      <c r="A16" s="32" t="s">
        <v>104</v>
      </c>
      <c r="B16" s="42" t="s">
        <v>143</v>
      </c>
      <c r="C16" s="33">
        <f>SUM(C17:C18)</f>
        <v>0</v>
      </c>
      <c r="D16" s="141">
        <f>D17+D18</f>
        <v>313459.8</v>
      </c>
      <c r="E16" s="142">
        <f aca="true" t="shared" si="1" ref="E16:M16">SUM(E17:E18)</f>
        <v>0</v>
      </c>
      <c r="F16" s="142">
        <f t="shared" si="1"/>
        <v>0</v>
      </c>
      <c r="G16" s="142">
        <f t="shared" si="1"/>
        <v>0</v>
      </c>
      <c r="H16" s="142">
        <f t="shared" si="1"/>
        <v>0</v>
      </c>
      <c r="I16" s="141">
        <f t="shared" si="1"/>
        <v>313459.8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</row>
    <row r="17" spans="1:13" ht="15" customHeight="1">
      <c r="A17" s="34" t="s">
        <v>144</v>
      </c>
      <c r="B17" s="35" t="s">
        <v>128</v>
      </c>
      <c r="C17" s="33"/>
      <c r="D17" s="33"/>
      <c r="E17" s="33"/>
      <c r="F17" s="33"/>
      <c r="G17" s="33"/>
      <c r="H17" s="33"/>
      <c r="I17" s="128"/>
      <c r="J17" s="33"/>
      <c r="K17" s="33"/>
      <c r="L17" s="33"/>
      <c r="M17" s="33">
        <f>SUM(C17,D17,E17,F17-G17-H17-I17-J17)</f>
        <v>0</v>
      </c>
    </row>
    <row r="18" spans="1:13" ht="15" customHeight="1">
      <c r="A18" s="34" t="s">
        <v>145</v>
      </c>
      <c r="B18" s="35" t="s">
        <v>129</v>
      </c>
      <c r="C18" s="33"/>
      <c r="D18" s="128">
        <v>313459.8</v>
      </c>
      <c r="E18" s="33"/>
      <c r="F18" s="33"/>
      <c r="G18" s="33"/>
      <c r="H18" s="33"/>
      <c r="I18" s="128">
        <v>313459.8</v>
      </c>
      <c r="J18" s="33"/>
      <c r="K18" s="33"/>
      <c r="L18" s="33"/>
      <c r="M18" s="33">
        <f>SUM(C18,D18,E18,F18-G18-H18-I18-J18)</f>
        <v>0</v>
      </c>
    </row>
    <row r="19" spans="1:13" ht="114.75" customHeight="1">
      <c r="A19" s="32" t="s">
        <v>109</v>
      </c>
      <c r="B19" s="42" t="s">
        <v>146</v>
      </c>
      <c r="C19" s="33">
        <f>SUM(C20:C21)</f>
        <v>0</v>
      </c>
      <c r="D19" s="33">
        <f aca="true" t="shared" si="2" ref="D19:M19">SUM(D20:D21)</f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I19" s="127">
        <f t="shared" si="2"/>
        <v>0</v>
      </c>
      <c r="J19" s="33">
        <f t="shared" si="2"/>
        <v>0</v>
      </c>
      <c r="K19" s="33">
        <f t="shared" si="2"/>
        <v>0</v>
      </c>
      <c r="L19" s="33">
        <f t="shared" si="2"/>
        <v>0</v>
      </c>
      <c r="M19" s="33">
        <f t="shared" si="2"/>
        <v>0</v>
      </c>
    </row>
    <row r="20" spans="1:13" ht="15" customHeight="1">
      <c r="A20" s="34" t="s">
        <v>110</v>
      </c>
      <c r="B20" s="35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27">
        <v>0</v>
      </c>
    </row>
    <row r="21" spans="1:13" ht="15" customHeight="1">
      <c r="A21" s="34" t="s">
        <v>147</v>
      </c>
      <c r="B21" s="35" t="s">
        <v>129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27">
        <v>0</v>
      </c>
    </row>
    <row r="22" spans="1:13" ht="15" customHeight="1">
      <c r="A22" s="32" t="s">
        <v>111</v>
      </c>
      <c r="B22" s="42" t="s">
        <v>130</v>
      </c>
      <c r="C22" s="141">
        <v>2081.81</v>
      </c>
      <c r="D22" s="141">
        <f aca="true" t="shared" si="3" ref="D22:L22">SUM(D23:D24)</f>
        <v>9652.61</v>
      </c>
      <c r="E22" s="142">
        <f t="shared" si="3"/>
        <v>0</v>
      </c>
      <c r="F22" s="142">
        <f t="shared" si="3"/>
        <v>0</v>
      </c>
      <c r="G22" s="142">
        <f t="shared" si="3"/>
        <v>0</v>
      </c>
      <c r="H22" s="142">
        <f t="shared" si="3"/>
        <v>0</v>
      </c>
      <c r="I22" s="141">
        <f>I24+I23</f>
        <v>8396.35</v>
      </c>
      <c r="J22" s="142">
        <f t="shared" si="3"/>
        <v>0</v>
      </c>
      <c r="K22" s="142">
        <f t="shared" si="3"/>
        <v>0</v>
      </c>
      <c r="L22" s="142">
        <f t="shared" si="3"/>
        <v>0</v>
      </c>
      <c r="M22" s="141">
        <f>SUM(C22,D22,E22,F22-G22-H22-I22-J22)</f>
        <v>3338.0699999999997</v>
      </c>
    </row>
    <row r="23" spans="1:13" ht="15" customHeight="1">
      <c r="A23" s="34" t="s">
        <v>148</v>
      </c>
      <c r="B23" s="35" t="s">
        <v>128</v>
      </c>
      <c r="C23" s="128"/>
      <c r="D23" s="128"/>
      <c r="E23" s="33"/>
      <c r="F23" s="33"/>
      <c r="G23" s="33"/>
      <c r="H23" s="33"/>
      <c r="I23" s="33"/>
      <c r="J23" s="33"/>
      <c r="K23" s="33"/>
      <c r="L23" s="33"/>
      <c r="M23" s="127">
        <v>0</v>
      </c>
    </row>
    <row r="24" spans="1:13" ht="15" customHeight="1">
      <c r="A24" s="34" t="s">
        <v>149</v>
      </c>
      <c r="B24" s="35" t="s">
        <v>129</v>
      </c>
      <c r="C24" s="128">
        <v>2081.81</v>
      </c>
      <c r="D24" s="128">
        <v>9652.61</v>
      </c>
      <c r="E24" s="33"/>
      <c r="F24" s="33"/>
      <c r="G24" s="33"/>
      <c r="H24" s="33"/>
      <c r="I24" s="128">
        <v>8396.35</v>
      </c>
      <c r="J24" s="33"/>
      <c r="K24" s="33"/>
      <c r="L24" s="33"/>
      <c r="M24" s="128">
        <f>SUM(C24,D24,E24,F24-G24-H24-I24-J24)</f>
        <v>3338.0699999999997</v>
      </c>
    </row>
    <row r="25" spans="1:13" ht="15" customHeight="1">
      <c r="A25" s="32" t="s">
        <v>112</v>
      </c>
      <c r="B25" s="42" t="s">
        <v>131</v>
      </c>
      <c r="C25" s="128">
        <f>SUM(C13,C16,C19,C22)</f>
        <v>2081.81</v>
      </c>
      <c r="D25" s="128">
        <f>D15+D18+D24</f>
        <v>606512.41</v>
      </c>
      <c r="E25" s="33">
        <f aca="true" t="shared" si="4" ref="E25:L25">SUM(E13,E16,E19,E22)</f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605256.15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128">
        <f>SUM(M13,M16,M19,M22)</f>
        <v>3338.0699999999997</v>
      </c>
    </row>
    <row r="28" spans="2:10" ht="13.5" customHeight="1">
      <c r="B28" s="201" t="s">
        <v>100</v>
      </c>
      <c r="C28" s="201"/>
      <c r="D28" s="201"/>
      <c r="E28" s="201"/>
      <c r="F28" s="201"/>
      <c r="G28" s="201"/>
      <c r="H28" s="201"/>
      <c r="I28" s="203" t="s">
        <v>255</v>
      </c>
      <c r="J28" s="203"/>
    </row>
    <row r="29" spans="2:10" ht="15">
      <c r="B29" s="204" t="s">
        <v>97</v>
      </c>
      <c r="C29" s="204"/>
      <c r="D29" s="204"/>
      <c r="E29" s="204"/>
      <c r="F29" s="204"/>
      <c r="G29" s="204"/>
      <c r="H29" s="204"/>
      <c r="I29" s="205" t="s">
        <v>35</v>
      </c>
      <c r="J29" s="205"/>
    </row>
    <row r="31" spans="2:10" ht="13.5" customHeight="1">
      <c r="B31" s="201" t="s">
        <v>259</v>
      </c>
      <c r="C31" s="201"/>
      <c r="D31" s="201"/>
      <c r="E31" s="201"/>
      <c r="F31" s="201"/>
      <c r="G31" s="201"/>
      <c r="H31" s="201"/>
      <c r="I31" s="202" t="s">
        <v>260</v>
      </c>
      <c r="J31" s="203"/>
    </row>
    <row r="32" spans="2:10" ht="15">
      <c r="B32" s="204" t="s">
        <v>261</v>
      </c>
      <c r="C32" s="204"/>
      <c r="D32" s="204"/>
      <c r="E32" s="204"/>
      <c r="F32" s="204"/>
      <c r="G32" s="204"/>
      <c r="H32" s="204"/>
      <c r="I32" s="205" t="s">
        <v>35</v>
      </c>
      <c r="J32" s="205"/>
    </row>
  </sheetData>
  <sheetProtection/>
  <mergeCells count="17">
    <mergeCell ref="C3:H3"/>
    <mergeCell ref="A5:M5"/>
    <mergeCell ref="A6:M6"/>
    <mergeCell ref="A8:M8"/>
    <mergeCell ref="A10:A11"/>
    <mergeCell ref="B10:B11"/>
    <mergeCell ref="C10:C11"/>
    <mergeCell ref="D10:L10"/>
    <mergeCell ref="M10:M11"/>
    <mergeCell ref="B31:H31"/>
    <mergeCell ref="I31:J31"/>
    <mergeCell ref="B32:H32"/>
    <mergeCell ref="I32:J32"/>
    <mergeCell ref="B28:H28"/>
    <mergeCell ref="I28:J28"/>
    <mergeCell ref="B29:H29"/>
    <mergeCell ref="I29:J29"/>
  </mergeCells>
  <printOptions/>
  <pageMargins left="0.1968503937007874" right="0.2755905511811024" top="0.2755905511811024" bottom="0.17" header="0.1968503937007874" footer="0.1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naujas</cp:lastModifiedBy>
  <cp:lastPrinted>2014-04-18T07:45:47Z</cp:lastPrinted>
  <dcterms:created xsi:type="dcterms:W3CDTF">1996-10-14T23:33:28Z</dcterms:created>
  <dcterms:modified xsi:type="dcterms:W3CDTF">2014-04-18T07:45:48Z</dcterms:modified>
  <cp:category/>
  <cp:version/>
  <cp:contentType/>
  <cp:contentStatus/>
</cp:coreProperties>
</file>