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3"/>
  </bookViews>
  <sheets>
    <sheet name="1b tesinys" sheetId="1" r:id="rId1"/>
    <sheet name="EUR " sheetId="2" r:id="rId2"/>
    <sheet name="1 lentele" sheetId="3" r:id="rId3"/>
    <sheet name="EUR" sheetId="4" r:id="rId4"/>
    <sheet name="2 lentele" sheetId="5" r:id="rId5"/>
  </sheets>
  <definedNames>
    <definedName name="_xlnm.Print_Area" localSheetId="2">'1 lentele'!$A$1:$L$111</definedName>
    <definedName name="_xlnm.Print_Area" localSheetId="4">'2 lentele'!$A$1:$I$22</definedName>
    <definedName name="_xlnm.Print_Titles" localSheetId="2">'1 lentele'!$20:$20</definedName>
    <definedName name="_xlnm.Print_Titles" localSheetId="3">'EUR'!$20:$20</definedName>
  </definedNames>
  <calcPr fullCalcOnLoad="1"/>
</workbook>
</file>

<file path=xl/sharedStrings.xml><?xml version="1.0" encoding="utf-8"?>
<sst xmlns="http://schemas.openxmlformats.org/spreadsheetml/2006/main" count="719" uniqueCount="191">
  <si>
    <t>1 lentelė</t>
  </si>
  <si>
    <t>(savivaldybės  pavadinimas)</t>
  </si>
  <si>
    <t xml:space="preserve"> TIKSLŲ, UŽDAVINIŲ, PRIEMONIŲ ASIGNAVIMŲ IR PRODUKTO VERTINIMO KRITERIJŲ SUVESTINĖ</t>
  </si>
  <si>
    <t>(tūkst. litų)</t>
  </si>
  <si>
    <t>Kodas</t>
  </si>
  <si>
    <t>Strateginis tikslas, programa, programos tikslas, programos uždavinys, priemonė</t>
  </si>
  <si>
    <t>Priemonės vykdytojas</t>
  </si>
  <si>
    <t>Funkcinės klasifikacijos kodas</t>
  </si>
  <si>
    <t>Finansavimo šaltinio kodas/ Iš viso</t>
  </si>
  <si>
    <t>Vertinimo kriterijai</t>
  </si>
  <si>
    <t>pavadinimas</t>
  </si>
  <si>
    <t>planas</t>
  </si>
  <si>
    <t>Iš viso</t>
  </si>
  <si>
    <t>-</t>
  </si>
  <si>
    <t>Finansavimo šaltiniai, iš jų:</t>
  </si>
  <si>
    <t>Savivaldybės lėšos</t>
  </si>
  <si>
    <t>Savivaldybės privatizavimo fondas</t>
  </si>
  <si>
    <t>Kitos lėšos</t>
  </si>
  <si>
    <t>Kelių priežiūros ir plėtros programos finansavimo lėšos</t>
  </si>
  <si>
    <t>Skolintos lėšos</t>
  </si>
  <si>
    <t>Priemonė</t>
  </si>
  <si>
    <t>1.2.</t>
  </si>
  <si>
    <t>1.3.</t>
  </si>
  <si>
    <t>2.</t>
  </si>
  <si>
    <t>2.1.</t>
  </si>
  <si>
    <t>2.1.1.</t>
  </si>
  <si>
    <t>2.2.</t>
  </si>
  <si>
    <t>3.</t>
  </si>
  <si>
    <t>4.</t>
  </si>
  <si>
    <t>5.</t>
  </si>
  <si>
    <t xml:space="preserve">Savivaldybės biudžeto asignavimai savarankiškosioms funkcijoms atlikti* </t>
  </si>
  <si>
    <t>Dotacijos iš valstybės ir kitų valstybės valdymo lygių</t>
  </si>
  <si>
    <t>Speciali tikslinė dotacija**</t>
  </si>
  <si>
    <t>Valstybės investicijų programoje numatytoms kapitalo investicijoms finansuoti</t>
  </si>
  <si>
    <t>Kitos dotacijos***</t>
  </si>
  <si>
    <t>ES struktūrinių fondų ir kitų fondų paramos lėšos</t>
  </si>
  <si>
    <t>2015-ųjų m. asignavimų projektas</t>
  </si>
  <si>
    <t>2015 - iesiems m.</t>
  </si>
  <si>
    <t>1.1.</t>
  </si>
  <si>
    <t>1.</t>
  </si>
  <si>
    <t>SAVIVALDYBĖS VEIKLOS PROGRAMOS Nr. 6</t>
  </si>
  <si>
    <t>GERINTI MIESTO VALDYMO KOKYBĘ</t>
  </si>
  <si>
    <t>Savivaldybės veiklos programa</t>
  </si>
  <si>
    <t>Didinti Savivaldybės veiklos organizavimo efektyvumą</t>
  </si>
  <si>
    <t>Savivaldybės institucijų išlaikymas</t>
  </si>
  <si>
    <t>Vadovybei ir tarybos nariams išlaikyti</t>
  </si>
  <si>
    <t>Tarybos sekretoriatui išlaikyti</t>
  </si>
  <si>
    <t>Savivaldybės kontrolės ir audito tarnybai išlaikyti</t>
  </si>
  <si>
    <t>Administracija</t>
  </si>
  <si>
    <t>Savivaldybės administracijai išlaikyti</t>
  </si>
  <si>
    <t>Išlaikomų Savivaldybės skyrių (tarnybų) skaičius</t>
  </si>
  <si>
    <t>Savivaldybės prisiimtų skolinių įsipareigojimų vykdymas</t>
  </si>
  <si>
    <t>Savivaldybės paimtoms paskoloms grąžinti</t>
  </si>
  <si>
    <t>Savivaldybės paimtų paskolų palūkanoms mokėti</t>
  </si>
  <si>
    <t>Savivaldybės materialiojo turto įsigijimas, atnaujinimas</t>
  </si>
  <si>
    <t>Bendrasis skyrius</t>
  </si>
  <si>
    <t>Įstaigų (padalinių) atnaujinusių materialųjį turtą, skaičius</t>
  </si>
  <si>
    <t>Savivaldybės administracinių ir administruojamų statinių priežiūra ir tvarkymas</t>
  </si>
  <si>
    <t>Savivaldybės administracinių pastatų ir patalpų apsaugai</t>
  </si>
  <si>
    <t>Turto skyrius</t>
  </si>
  <si>
    <t>Gyvenamojo fondo administravimo skyrius</t>
  </si>
  <si>
    <t>Savivaldybės turtui inventorizuoti ir teisinei registracijai atlikti</t>
  </si>
  <si>
    <t>Privatizavimo skyrius</t>
  </si>
  <si>
    <t>Savivaldybės kitų veiklų vykdymas</t>
  </si>
  <si>
    <t>Kitoms paslaugoms ir išlaidoms, nesusijusioms su Savivaldybės administracijos išlaikymu, apmokėti</t>
  </si>
  <si>
    <t>Seniūnijos</t>
  </si>
  <si>
    <t>Rinkimų rengimo išlaidoms</t>
  </si>
  <si>
    <t>6.</t>
  </si>
  <si>
    <t>6.1.</t>
  </si>
  <si>
    <t>6.1.1.</t>
  </si>
  <si>
    <t>6.1.1.1.</t>
  </si>
  <si>
    <t>6.1.1.2.</t>
  </si>
  <si>
    <t>6.1.1.3.</t>
  </si>
  <si>
    <t>6.1.1.4.</t>
  </si>
  <si>
    <t>6.1.2.</t>
  </si>
  <si>
    <t>6.1.2.1.</t>
  </si>
  <si>
    <t>6.1.2.2.</t>
  </si>
  <si>
    <t>6.1.3.</t>
  </si>
  <si>
    <t>6.1.3.1.</t>
  </si>
  <si>
    <t>6.1.4.</t>
  </si>
  <si>
    <t>6.1.4.1.</t>
  </si>
  <si>
    <t>6.1.4.2.</t>
  </si>
  <si>
    <t>6.1.4.3.</t>
  </si>
  <si>
    <t>6.1.4.4.</t>
  </si>
  <si>
    <t>6.1.4.5.</t>
  </si>
  <si>
    <t>6.1.4.6.</t>
  </si>
  <si>
    <t>6.1.4.7.</t>
  </si>
  <si>
    <t>6.1.4.8.</t>
  </si>
  <si>
    <t>6.1.5.</t>
  </si>
  <si>
    <t>6.1.5.1.</t>
  </si>
  <si>
    <t>6.1.5.2.</t>
  </si>
  <si>
    <t>6.1.5.3.</t>
  </si>
  <si>
    <t>6.2.</t>
  </si>
  <si>
    <t>6.2.1.</t>
  </si>
  <si>
    <t>6.2.1.1.</t>
  </si>
  <si>
    <t>Informacinių technologijų skyrius</t>
  </si>
  <si>
    <t>Atnaujintos kompiuterinės technikos bazės skaičius (spausdintuvai, serveriai, komutatoriai)</t>
  </si>
  <si>
    <t>Esamos kompiuterinės techninės bazės modernizavimas, programinės įrangos bei informacinių sistemų plėtra</t>
  </si>
  <si>
    <t>6.2.1.2.</t>
  </si>
  <si>
    <t>6.1.5.4.</t>
  </si>
  <si>
    <t>Suorganizuotų rinkimų skaičius (aprūpintos 105 rinkimų apylinkės balsavimo inventoriumi)</t>
  </si>
  <si>
    <t>*Tarp jų biudžetinių įstaigų pajamų lėšos, Kauno miesto saviavldybės aplinkos apsaugos rėmimo specialioji programa, Kauno miesto savivaldybės visuomenės sveikatos rėmimo specialioji programa</t>
  </si>
  <si>
    <t>** Tarp jų valstybinėms (valstybės perduotoms savivaldybėms) funkcijoms atlikti, perduotoms iš apskričių įstaigoms išlaikyti, mokinio krepšeliui finansuoti ir kt.</t>
  </si>
  <si>
    <t>IV</t>
  </si>
  <si>
    <t>Plėtoti vientisą ir visą apimančią informacinę sistemą, kurti e-savivaldą</t>
  </si>
  <si>
    <t xml:space="preserve"> lėšų poreikis (asignavimai) ir numatomi finansavimo šaltiniai</t>
  </si>
  <si>
    <t>(tūkst. Lt)</t>
  </si>
  <si>
    <t>Ekonominės klasifikacijos grupė, finansavimo šaltiniai</t>
  </si>
  <si>
    <t>1. Iš viso asignavimų:</t>
  </si>
  <si>
    <t>2. Finansavimo šaltiniai:</t>
  </si>
  <si>
    <t>2.1. Savivaldybės lėšos</t>
  </si>
  <si>
    <t xml:space="preserve">2.1.1.  Savivaldybės biudžeto asignavimai savarankiškosioms funkcijoms atlikti* </t>
  </si>
  <si>
    <t>2.1.2. Savivaldybės privatizavimo fondas</t>
  </si>
  <si>
    <t>2.1.3. Skolintos lėšos</t>
  </si>
  <si>
    <t>2.2. Dotacijos iš valstybės ir kitų valstybės valdymo lygių</t>
  </si>
  <si>
    <t>2.2.1. Speciali tikslinė dotacija**</t>
  </si>
  <si>
    <t>2.2.1.1. Valstybės investicijų programoje numatytoms kapitalo investicijoms finansuoti</t>
  </si>
  <si>
    <t>2.2.2. Kitos dotacijos***</t>
  </si>
  <si>
    <t>2.3. Kelių priežiūros ir plėtros programos finansavimo lėšos</t>
  </si>
  <si>
    <t>2.4. ES struktūrinių fondų ir kitų fondų paramos lėšos</t>
  </si>
  <si>
    <t>2.5. Kitos lėšos</t>
  </si>
  <si>
    <t>2 lentelė</t>
  </si>
  <si>
    <t>(programos pavadinimas)</t>
  </si>
  <si>
    <t>Strateginio tikslo kodas</t>
  </si>
  <si>
    <t>Programos kodas</t>
  </si>
  <si>
    <t>Programos tikslo kodas</t>
  </si>
  <si>
    <t>Uždavinio kodas</t>
  </si>
  <si>
    <t>Vertinimo kriterijus</t>
  </si>
  <si>
    <t xml:space="preserve">Vertinimo kriterijaus kodas </t>
  </si>
  <si>
    <t>Viešųjų paslaugų vartotojų patenkinimo indeksas</t>
  </si>
  <si>
    <t>Socialinės paramos gavėjų skaičius, tenkantis 1.000-iui gyventojų</t>
  </si>
  <si>
    <t>E-4-1</t>
  </si>
  <si>
    <t>E-4-2</t>
  </si>
  <si>
    <t>E-4-3</t>
  </si>
  <si>
    <t>E-4-4</t>
  </si>
  <si>
    <t>E-4-5</t>
  </si>
  <si>
    <t>R-6-1-1</t>
  </si>
  <si>
    <t>R-6-1-2</t>
  </si>
  <si>
    <t>P-6-1-1-1</t>
  </si>
  <si>
    <t>P-6-1-2-1</t>
  </si>
  <si>
    <t>P-6-1-3-1</t>
  </si>
  <si>
    <t>P-6-1-4-1</t>
  </si>
  <si>
    <t>P-6-1-4-2</t>
  </si>
  <si>
    <t>P-6-1-5-1</t>
  </si>
  <si>
    <t>R-6-2-1</t>
  </si>
  <si>
    <t>P-6-2-1-1</t>
  </si>
  <si>
    <t>01.01.01.09.</t>
  </si>
  <si>
    <t>01.03.02.01.</t>
  </si>
  <si>
    <t>01.07.01.01.</t>
  </si>
  <si>
    <t>Savivaldybės ir jos administracinių padalinių materialiajam turtui atnaujinti</t>
  </si>
  <si>
    <t>01.03.02.09.</t>
  </si>
  <si>
    <t>06.01.01.01.</t>
  </si>
  <si>
    <t>01.06.01.01.</t>
  </si>
  <si>
    <t>04.04.03.01.</t>
  </si>
  <si>
    <t>Parduodamo nekilnojamojo turto energetinio naudingumo sertifikavimo paslaugoms</t>
  </si>
  <si>
    <t>*Tarp jų biudžetinių įstaigų pajamų lėšos, Kauno miesto savivaldybės aplinkos apsaugos rėmimo specialioji programa, Kauno miesto savivaldybės visuomenės sveikatos rėmimo specialioji programa</t>
  </si>
  <si>
    <t>2016-ųjų m. asignavimų projektas</t>
  </si>
  <si>
    <t>2016 - iesiems m.</t>
  </si>
  <si>
    <t>Savivaldybės nuosavybės teise priklausančių negyvenamųjų pastatų, statinių, patalpų priežiūros, remonto ir eksploatavimo išlaidos, apmokamos lėšomis, gautomis už Savivaldybei nuosavybės teise priklausančių negyvenamųjų patalpų nuomą</t>
  </si>
  <si>
    <t>Savivaldybės gyvenamųjų patalpų remonto ir administravimo išlaidos, apmokamos lėšomis, gautomis už Savivaldybei priklausančių gyvenamųjų patalpų nuomą</t>
  </si>
  <si>
    <t>Energetikos, Gyvenamojo fondo administravimo skyriai</t>
  </si>
  <si>
    <t>Savivaldybės privatizavimo funkcijoms vykdyti</t>
  </si>
  <si>
    <t>Seniūnijų veiklos programoms vykdyti (Vietos bendruomenių savivaldos 2013-2015 m. programai įgyvendinti)</t>
  </si>
  <si>
    <t xml:space="preserve">Žemės paėmimo visuomenės poreikiams projektams rengti </t>
  </si>
  <si>
    <t>Esamai informacinei programinei ir techninei bazei modernizuoti bei plėsti Savivaldybės institucijose</t>
  </si>
  <si>
    <t>2015-ųjų m.  planas</t>
  </si>
  <si>
    <t>06.01.01.01. 06.04.01.01.</t>
  </si>
  <si>
    <t>Suteiktų elektroninių (3/ 4 brandos lygis) paslaugų skaičius</t>
  </si>
  <si>
    <t>***Netiesiogiai į Savivaldybės biudžetą iš ministerijų ar kitų institucijų gaunamos valstybės biudžeto lėšos Savivaldybės biudžeto priemonėms vykdyti</t>
  </si>
  <si>
    <t>2015-2017 M. KAUNO MIESTO SAVIVALDYBĖS</t>
  </si>
  <si>
    <t>2017-ųjų m. asignavimų projektas</t>
  </si>
  <si>
    <t>2017 - iesiems m.</t>
  </si>
  <si>
    <t>2016-ųjų m.  planas</t>
  </si>
  <si>
    <t>2017-ųjų m.   planas</t>
  </si>
  <si>
    <t>Savivaldybės administraciniams pastatams ir patalpoms remontuoti</t>
  </si>
  <si>
    <t>Bendrasis skyrius/ Viešosios tvarkos skyrius</t>
  </si>
  <si>
    <t>Savivaldybės gyvenamųjų patalpų, jų priklausinių vertinimo paslaugoms apmokėti, parduodamo nekilnojamojo turto energetinio naudingumo sertifikavimo paslaugoms</t>
  </si>
  <si>
    <t>Ugdymo ir mokymosi kokybės indeksas (proc.)</t>
  </si>
  <si>
    <t>Kauno miesto e-paslaugų portale užsakomų internetu (3 / 4 brandos lygis) paslaugų santykis, su visomis Savivaldybės teikiamomis paslaugomis (proc.)</t>
  </si>
  <si>
    <t>Kauno miesto savivaldybės tarybos / administracijos veikla patenkintų gyventojų dalis, nuo visų apkaustų gyventojų (proc.)</t>
  </si>
  <si>
    <t>Prašymų, į kuriuos atsakymai asmenims pateikti per įstatymais nustatytus terminus dalis, tarp visų gautų prašymų (proc.)</t>
  </si>
  <si>
    <t>Savivaldybės prisiimtų finansinių įsipareigojimų įvykdymas (proc.)</t>
  </si>
  <si>
    <t>Suremontuotų Savivaldybės administracinių pastatų patalpų plotas (m2)</t>
  </si>
  <si>
    <t>Savivaldybės lėšų, surinktų iš nuomos už Savivaldybės gyvenamas ir negyvenamas patalpas, panaudojimas statiniams, patalpoms prižiūrėti, remontuoti ir eksploatuoti (proc.)</t>
  </si>
  <si>
    <t>Savivaldybės institucijų išlaikymui skirtų lėšų dalis, tenkanti vienam gyventojui (EUR)</t>
  </si>
  <si>
    <t>01.03.02.09</t>
  </si>
  <si>
    <t>06.01.01.01</t>
  </si>
  <si>
    <t>Savivaldybės kokybės vadybos sistemos tobulinimas</t>
  </si>
  <si>
    <t xml:space="preserve">Lėšų, gautų už Savivaldybės negyvenamųjų patalpų (pastatų) nuomą, panaudojimas (proc.)  </t>
  </si>
  <si>
    <t>P-6-1-4-3</t>
  </si>
  <si>
    <t>(tūkst. EUR)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</si>
</sst>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\-"/>
    <numFmt numFmtId="170" formatCode="[$-427]yyyy\ &quot;m.&quot;\ mmmm\ d\ &quot;d.&quot;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7"/>
      <name val="Times New Roman Baltic"/>
      <family val="1"/>
    </font>
    <font>
      <sz val="8"/>
      <name val="Times New Roman Baltic"/>
      <family val="1"/>
    </font>
    <font>
      <b/>
      <i/>
      <sz val="8"/>
      <name val="Times New Roman Baltic"/>
      <family val="0"/>
    </font>
    <font>
      <b/>
      <sz val="8"/>
      <name val="Times New Roman Baltic"/>
      <family val="0"/>
    </font>
    <font>
      <i/>
      <sz val="8"/>
      <name val="Times New Roman Baltic"/>
      <family val="0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 horizontal="left" indent="15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68" fontId="11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 horizontal="right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right" vertical="center"/>
    </xf>
    <xf numFmtId="0" fontId="13" fillId="33" borderId="10" xfId="0" applyNumberFormat="1" applyFont="1" applyFill="1" applyBorder="1" applyAlignment="1" applyProtection="1">
      <alignment vertical="center"/>
      <protection/>
    </xf>
    <xf numFmtId="168" fontId="13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>
      <alignment vertical="center"/>
    </xf>
    <xf numFmtId="0" fontId="11" fillId="34" borderId="10" xfId="0" applyNumberFormat="1" applyFont="1" applyFill="1" applyBorder="1" applyAlignment="1" applyProtection="1">
      <alignment vertical="center"/>
      <protection/>
    </xf>
    <xf numFmtId="168" fontId="11" fillId="34" borderId="10" xfId="0" applyNumberFormat="1" applyFont="1" applyFill="1" applyBorder="1" applyAlignment="1" applyProtection="1">
      <alignment vertical="center"/>
      <protection/>
    </xf>
    <xf numFmtId="0" fontId="14" fillId="33" borderId="10" xfId="0" applyNumberFormat="1" applyFont="1" applyFill="1" applyBorder="1" applyAlignment="1" applyProtection="1">
      <alignment vertical="center"/>
      <protection/>
    </xf>
    <xf numFmtId="168" fontId="11" fillId="33" borderId="10" xfId="0" applyNumberFormat="1" applyFont="1" applyFill="1" applyBorder="1" applyAlignment="1" applyProtection="1">
      <alignment vertical="center"/>
      <protection/>
    </xf>
    <xf numFmtId="0" fontId="13" fillId="34" borderId="10" xfId="0" applyNumberFormat="1" applyFont="1" applyFill="1" applyBorder="1" applyAlignment="1" applyProtection="1">
      <alignment vertical="center"/>
      <protection/>
    </xf>
    <xf numFmtId="168" fontId="13" fillId="34" borderId="10" xfId="0" applyNumberFormat="1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right" vertical="center"/>
    </xf>
    <xf numFmtId="0" fontId="13" fillId="33" borderId="11" xfId="0" applyNumberFormat="1" applyFont="1" applyFill="1" applyBorder="1" applyAlignment="1" applyProtection="1">
      <alignment horizontal="right" vertical="center"/>
      <protection/>
    </xf>
    <xf numFmtId="0" fontId="11" fillId="33" borderId="11" xfId="0" applyNumberFormat="1" applyFont="1" applyFill="1" applyBorder="1" applyAlignment="1" applyProtection="1">
      <alignment horizontal="right" vertical="center"/>
      <protection/>
    </xf>
    <xf numFmtId="49" fontId="11" fillId="33" borderId="11" xfId="0" applyNumberFormat="1" applyFont="1" applyFill="1" applyBorder="1" applyAlignment="1" applyProtection="1">
      <alignment horizontal="right" vertical="center"/>
      <protection/>
    </xf>
    <xf numFmtId="0" fontId="14" fillId="33" borderId="11" xfId="0" applyNumberFormat="1" applyFont="1" applyFill="1" applyBorder="1" applyAlignment="1" applyProtection="1">
      <alignment horizontal="right" vertical="center"/>
      <protection/>
    </xf>
    <xf numFmtId="0" fontId="6" fillId="34" borderId="12" xfId="0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12" fillId="33" borderId="11" xfId="0" applyNumberFormat="1" applyFont="1" applyFill="1" applyBorder="1" applyAlignment="1" applyProtection="1">
      <alignment horizontal="right" vertical="center"/>
      <protection/>
    </xf>
    <xf numFmtId="0" fontId="17" fillId="35" borderId="11" xfId="0" applyFont="1" applyFill="1" applyBorder="1" applyAlignment="1">
      <alignment horizontal="left" vertical="center" wrapText="1" indent="1"/>
    </xf>
    <xf numFmtId="168" fontId="17" fillId="35" borderId="10" xfId="0" applyNumberFormat="1" applyFont="1" applyFill="1" applyBorder="1" applyAlignment="1">
      <alignment horizontal="center" vertical="center" wrapText="1"/>
    </xf>
    <xf numFmtId="168" fontId="17" fillId="35" borderId="12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 indent="1"/>
    </xf>
    <xf numFmtId="168" fontId="17" fillId="0" borderId="10" xfId="0" applyNumberFormat="1" applyFont="1" applyFill="1" applyBorder="1" applyAlignment="1">
      <alignment horizontal="center" vertical="center" wrapText="1"/>
    </xf>
    <xf numFmtId="168" fontId="17" fillId="0" borderId="12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 indent="1"/>
    </xf>
    <xf numFmtId="168" fontId="5" fillId="0" borderId="10" xfId="0" applyNumberFormat="1" applyFont="1" applyFill="1" applyBorder="1" applyAlignment="1">
      <alignment horizontal="center" vertical="center" wrapText="1"/>
    </xf>
    <xf numFmtId="168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0" fontId="17" fillId="0" borderId="11" xfId="0" applyFont="1" applyFill="1" applyBorder="1" applyAlignment="1">
      <alignment horizontal="left" vertical="center" wrapText="1" indent="1"/>
    </xf>
    <xf numFmtId="0" fontId="17" fillId="0" borderId="13" xfId="0" applyFont="1" applyFill="1" applyBorder="1" applyAlignment="1">
      <alignment horizontal="left" vertical="center" wrapText="1" indent="1"/>
    </xf>
    <xf numFmtId="168" fontId="17" fillId="0" borderId="14" xfId="0" applyNumberFormat="1" applyFont="1" applyFill="1" applyBorder="1" applyAlignment="1">
      <alignment horizontal="center" vertical="center" wrapText="1"/>
    </xf>
    <xf numFmtId="168" fontId="17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8" fontId="12" fillId="36" borderId="10" xfId="0" applyNumberFormat="1" applyFont="1" applyFill="1" applyBorder="1" applyAlignment="1" applyProtection="1">
      <alignment vertical="center"/>
      <protection/>
    </xf>
    <xf numFmtId="168" fontId="6" fillId="37" borderId="10" xfId="0" applyNumberFormat="1" applyFont="1" applyFill="1" applyBorder="1" applyAlignment="1">
      <alignment horizontal="center" vertical="center" wrapText="1"/>
    </xf>
    <xf numFmtId="168" fontId="6" fillId="37" borderId="12" xfId="0" applyNumberFormat="1" applyFont="1" applyFill="1" applyBorder="1" applyAlignment="1">
      <alignment horizontal="center" vertical="center" wrapText="1"/>
    </xf>
    <xf numFmtId="0" fontId="14" fillId="37" borderId="10" xfId="0" applyNumberFormat="1" applyFont="1" applyFill="1" applyBorder="1" applyAlignment="1" applyProtection="1">
      <alignment vertical="center"/>
      <protection/>
    </xf>
    <xf numFmtId="168" fontId="14" fillId="37" borderId="10" xfId="0" applyNumberFormat="1" applyFont="1" applyFill="1" applyBorder="1" applyAlignment="1" applyProtection="1">
      <alignment vertical="center"/>
      <protection/>
    </xf>
    <xf numFmtId="0" fontId="13" fillId="37" borderId="10" xfId="0" applyNumberFormat="1" applyFont="1" applyFill="1" applyBorder="1" applyAlignment="1" applyProtection="1">
      <alignment horizontal="right" vertical="center"/>
      <protection/>
    </xf>
    <xf numFmtId="168" fontId="11" fillId="37" borderId="10" xfId="0" applyNumberFormat="1" applyFont="1" applyFill="1" applyBorder="1" applyAlignment="1" applyProtection="1">
      <alignment vertical="center"/>
      <protection/>
    </xf>
    <xf numFmtId="49" fontId="11" fillId="37" borderId="10" xfId="0" applyNumberFormat="1" applyFont="1" applyFill="1" applyBorder="1" applyAlignment="1" applyProtection="1">
      <alignment horizontal="right" vertical="center"/>
      <protection/>
    </xf>
    <xf numFmtId="168" fontId="9" fillId="37" borderId="10" xfId="0" applyNumberFormat="1" applyFont="1" applyFill="1" applyBorder="1" applyAlignment="1" applyProtection="1">
      <alignment horizontal="right" vertical="center"/>
      <protection/>
    </xf>
    <xf numFmtId="0" fontId="13" fillId="37" borderId="10" xfId="0" applyNumberFormat="1" applyFont="1" applyFill="1" applyBorder="1" applyAlignment="1" applyProtection="1">
      <alignment horizontal="right" vertical="center"/>
      <protection/>
    </xf>
    <xf numFmtId="168" fontId="6" fillId="37" borderId="10" xfId="0" applyNumberFormat="1" applyFont="1" applyFill="1" applyBorder="1" applyAlignment="1" applyProtection="1">
      <alignment horizontal="right" vertical="center"/>
      <protection/>
    </xf>
    <xf numFmtId="49" fontId="6" fillId="37" borderId="10" xfId="0" applyNumberFormat="1" applyFont="1" applyFill="1" applyBorder="1" applyAlignment="1" applyProtection="1">
      <alignment horizontal="right" vertical="center"/>
      <protection/>
    </xf>
    <xf numFmtId="0" fontId="11" fillId="37" borderId="10" xfId="0" applyNumberFormat="1" applyFont="1" applyFill="1" applyBorder="1" applyAlignment="1" applyProtection="1">
      <alignment horizontal="right" vertical="center"/>
      <protection/>
    </xf>
    <xf numFmtId="168" fontId="11" fillId="37" borderId="10" xfId="0" applyNumberFormat="1" applyFont="1" applyFill="1" applyBorder="1" applyAlignment="1" applyProtection="1">
      <alignment vertical="center"/>
      <protection/>
    </xf>
    <xf numFmtId="0" fontId="11" fillId="37" borderId="14" xfId="0" applyNumberFormat="1" applyFont="1" applyFill="1" applyBorder="1" applyAlignment="1" applyProtection="1">
      <alignment horizontal="right" vertical="center"/>
      <protection/>
    </xf>
    <xf numFmtId="168" fontId="6" fillId="37" borderId="14" xfId="0" applyNumberFormat="1" applyFont="1" applyFill="1" applyBorder="1" applyAlignment="1" applyProtection="1">
      <alignment horizontal="right" vertical="center"/>
      <protection/>
    </xf>
    <xf numFmtId="168" fontId="6" fillId="37" borderId="14" xfId="0" applyNumberFormat="1" applyFont="1" applyFill="1" applyBorder="1" applyAlignment="1">
      <alignment horizontal="center" vertical="center" wrapText="1"/>
    </xf>
    <xf numFmtId="168" fontId="6" fillId="37" borderId="15" xfId="0" applyNumberFormat="1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wrapText="1"/>
    </xf>
    <xf numFmtId="0" fontId="6" fillId="37" borderId="10" xfId="0" applyFont="1" applyFill="1" applyBorder="1" applyAlignment="1">
      <alignment horizontal="left" vertical="center" wrapText="1"/>
    </xf>
    <xf numFmtId="168" fontId="11" fillId="37" borderId="14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5" fillId="0" borderId="19" xfId="0" applyFont="1" applyBorder="1" applyAlignment="1">
      <alignment horizontal="right"/>
    </xf>
    <xf numFmtId="0" fontId="17" fillId="38" borderId="16" xfId="0" applyFont="1" applyFill="1" applyBorder="1" applyAlignment="1">
      <alignment horizontal="center" vertical="center" wrapText="1"/>
    </xf>
    <xf numFmtId="0" fontId="17" fillId="38" borderId="11" xfId="0" applyFont="1" applyFill="1" applyBorder="1" applyAlignment="1">
      <alignment horizontal="center" vertical="center" wrapText="1"/>
    </xf>
    <xf numFmtId="0" fontId="17" fillId="38" borderId="17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38" borderId="18" xfId="0" applyFont="1" applyFill="1" applyBorder="1" applyAlignment="1">
      <alignment horizontal="center" vertical="center" wrapText="1"/>
    </xf>
    <xf numFmtId="0" fontId="17" fillId="38" borderId="12" xfId="0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 applyProtection="1">
      <alignment horizontal="right" vertical="center"/>
      <protection/>
    </xf>
    <xf numFmtId="0" fontId="6" fillId="37" borderId="10" xfId="0" applyNumberFormat="1" applyFont="1" applyFill="1" applyBorder="1" applyAlignment="1" applyProtection="1">
      <alignment horizontal="left" vertical="center" wrapText="1"/>
      <protection/>
    </xf>
    <xf numFmtId="49" fontId="6" fillId="37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0" fontId="6" fillId="37" borderId="1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 wrapText="1"/>
    </xf>
    <xf numFmtId="0" fontId="6" fillId="37" borderId="12" xfId="0" applyFont="1" applyFill="1" applyBorder="1" applyAlignment="1">
      <alignment horizontal="right" vertical="center"/>
    </xf>
    <xf numFmtId="0" fontId="11" fillId="37" borderId="10" xfId="0" applyNumberFormat="1" applyFont="1" applyFill="1" applyBorder="1" applyAlignment="1" applyProtection="1">
      <alignment vertical="center"/>
      <protection/>
    </xf>
    <xf numFmtId="0" fontId="6" fillId="37" borderId="10" xfId="0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textRotation="90" wrapText="1"/>
    </xf>
    <xf numFmtId="168" fontId="11" fillId="0" borderId="17" xfId="0" applyNumberFormat="1" applyFont="1" applyFill="1" applyBorder="1" applyAlignment="1" applyProtection="1">
      <alignment horizontal="center" vertical="center" textRotation="90" wrapText="1"/>
      <protection/>
    </xf>
    <xf numFmtId="168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11" fillId="34" borderId="10" xfId="0" applyNumberFormat="1" applyFont="1" applyFill="1" applyBorder="1" applyAlignment="1" applyProtection="1">
      <alignment vertical="center"/>
      <protection/>
    </xf>
    <xf numFmtId="0" fontId="11" fillId="34" borderId="1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wrapText="1"/>
    </xf>
    <xf numFmtId="0" fontId="11" fillId="37" borderId="10" xfId="0" applyNumberFormat="1" applyFont="1" applyFill="1" applyBorder="1" applyAlignment="1" applyProtection="1">
      <alignment vertical="center" wrapText="1"/>
      <protection/>
    </xf>
    <xf numFmtId="0" fontId="14" fillId="33" borderId="10" xfId="0" applyNumberFormat="1" applyFont="1" applyFill="1" applyBorder="1" applyAlignment="1" applyProtection="1">
      <alignment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11" fillId="34" borderId="10" xfId="0" applyNumberFormat="1" applyFont="1" applyFill="1" applyBorder="1" applyAlignment="1" applyProtection="1">
      <alignment vertical="center"/>
      <protection/>
    </xf>
    <xf numFmtId="0" fontId="13" fillId="33" borderId="10" xfId="0" applyNumberFormat="1" applyFont="1" applyFill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6" fillId="37" borderId="14" xfId="0" applyFont="1" applyFill="1" applyBorder="1" applyAlignment="1">
      <alignment horizontal="left" vertical="center" wrapText="1"/>
    </xf>
    <xf numFmtId="0" fontId="6" fillId="37" borderId="14" xfId="0" applyFont="1" applyFill="1" applyBorder="1" applyAlignment="1">
      <alignment horizontal="right" vertical="center"/>
    </xf>
    <xf numFmtId="0" fontId="11" fillId="33" borderId="13" xfId="0" applyNumberFormat="1" applyFont="1" applyFill="1" applyBorder="1" applyAlignment="1" applyProtection="1">
      <alignment horizontal="right" vertical="center"/>
      <protection/>
    </xf>
    <xf numFmtId="0" fontId="6" fillId="37" borderId="14" xfId="0" applyNumberFormat="1" applyFont="1" applyFill="1" applyBorder="1" applyAlignment="1" applyProtection="1">
      <alignment horizontal="left" vertical="center" wrapText="1"/>
      <protection/>
    </xf>
    <xf numFmtId="49" fontId="6" fillId="37" borderId="14" xfId="0" applyNumberFormat="1" applyFont="1" applyFill="1" applyBorder="1" applyAlignment="1" applyProtection="1">
      <alignment horizontal="center" vertical="center" wrapText="1"/>
      <protection/>
    </xf>
    <xf numFmtId="0" fontId="11" fillId="33" borderId="11" xfId="0" applyNumberFormat="1" applyFont="1" applyFill="1" applyBorder="1" applyAlignment="1" applyProtection="1">
      <alignment horizontal="right" vertical="center"/>
      <protection/>
    </xf>
    <xf numFmtId="0" fontId="11" fillId="37" borderId="10" xfId="0" applyNumberFormat="1" applyFont="1" applyFill="1" applyBorder="1" applyAlignment="1" applyProtection="1">
      <alignment horizontal="left" vertical="center" wrapText="1"/>
      <protection/>
    </xf>
    <xf numFmtId="0" fontId="11" fillId="37" borderId="10" xfId="0" applyNumberFormat="1" applyFont="1" applyFill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>
      <alignment horizontal="left" vertical="center"/>
    </xf>
    <xf numFmtId="0" fontId="11" fillId="33" borderId="20" xfId="0" applyNumberFormat="1" applyFont="1" applyFill="1" applyBorder="1" applyAlignment="1" applyProtection="1">
      <alignment horizontal="right" vertical="center"/>
      <protection/>
    </xf>
    <xf numFmtId="0" fontId="11" fillId="33" borderId="21" xfId="0" applyNumberFormat="1" applyFont="1" applyFill="1" applyBorder="1" applyAlignment="1" applyProtection="1">
      <alignment horizontal="right" vertical="center"/>
      <protection/>
    </xf>
    <xf numFmtId="0" fontId="11" fillId="33" borderId="22" xfId="0" applyNumberFormat="1" applyFont="1" applyFill="1" applyBorder="1" applyAlignment="1" applyProtection="1">
      <alignment horizontal="right" vertical="center"/>
      <protection/>
    </xf>
    <xf numFmtId="0" fontId="6" fillId="37" borderId="10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2"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B12" sqref="B12:C12"/>
    </sheetView>
  </sheetViews>
  <sheetFormatPr defaultColWidth="9.140625" defaultRowHeight="12.75"/>
  <cols>
    <col min="1" max="1" width="35.28125" style="2" customWidth="1"/>
    <col min="2" max="2" width="12.8515625" style="2" customWidth="1"/>
    <col min="3" max="3" width="13.57421875" style="2" customWidth="1"/>
    <col min="4" max="4" width="15.7109375" style="2" customWidth="1"/>
    <col min="5" max="16384" width="9.140625" style="2" customWidth="1"/>
  </cols>
  <sheetData>
    <row r="1" spans="1:4" ht="12.75">
      <c r="A1" s="96" t="str">
        <f>'1 lentele'!A7:L7</f>
        <v>SAVIVALDYBĖS VEIKLOS PROGRAMOS Nr. 6</v>
      </c>
      <c r="B1" s="97"/>
      <c r="C1" s="97"/>
      <c r="D1" s="97"/>
    </row>
    <row r="2" spans="1:4" ht="12.75">
      <c r="A2" s="97" t="s">
        <v>105</v>
      </c>
      <c r="B2" s="97"/>
      <c r="C2" s="97"/>
      <c r="D2" s="97"/>
    </row>
    <row r="4" spans="1:4" ht="13.5" thickBot="1">
      <c r="A4" s="98" t="s">
        <v>106</v>
      </c>
      <c r="B4" s="98"/>
      <c r="C4" s="98"/>
      <c r="D4" s="98"/>
    </row>
    <row r="5" spans="1:4" ht="12.75" customHeight="1">
      <c r="A5" s="99" t="s">
        <v>107</v>
      </c>
      <c r="B5" s="101" t="s">
        <v>36</v>
      </c>
      <c r="C5" s="103" t="s">
        <v>156</v>
      </c>
      <c r="D5" s="105" t="s">
        <v>170</v>
      </c>
    </row>
    <row r="6" spans="1:4" ht="12.75">
      <c r="A6" s="100"/>
      <c r="B6" s="102"/>
      <c r="C6" s="104"/>
      <c r="D6" s="106"/>
    </row>
    <row r="7" spans="1:4" ht="12.75">
      <c r="A7" s="100"/>
      <c r="B7" s="102"/>
      <c r="C7" s="104"/>
      <c r="D7" s="106"/>
    </row>
    <row r="8" spans="1:4" ht="12.75">
      <c r="A8" s="100"/>
      <c r="B8" s="102"/>
      <c r="C8" s="104"/>
      <c r="D8" s="106"/>
    </row>
    <row r="9" spans="1:4" ht="16.5" customHeight="1">
      <c r="A9" s="42" t="s">
        <v>108</v>
      </c>
      <c r="B9" s="43">
        <f>B10</f>
        <v>98617.7</v>
      </c>
      <c r="C9" s="43">
        <f>C10</f>
        <v>562191.5000000001</v>
      </c>
      <c r="D9" s="44">
        <f>D10</f>
        <v>106823.5</v>
      </c>
    </row>
    <row r="10" spans="1:4" ht="18" customHeight="1">
      <c r="A10" s="42" t="s">
        <v>109</v>
      </c>
      <c r="B10" s="43">
        <f>B11+B15+B19+B20+B21</f>
        <v>98617.7</v>
      </c>
      <c r="C10" s="43">
        <f>C11+C15+C19+C20+C21</f>
        <v>562191.5000000001</v>
      </c>
      <c r="D10" s="44">
        <f>D11+D15+D19+D20+D21</f>
        <v>106823.5</v>
      </c>
    </row>
    <row r="11" spans="1:4" ht="12.75">
      <c r="A11" s="45" t="s">
        <v>110</v>
      </c>
      <c r="B11" s="46">
        <f>B12+B13+B14</f>
        <v>98617.7</v>
      </c>
      <c r="C11" s="46">
        <f>C12+C13+C14</f>
        <v>562191.5000000001</v>
      </c>
      <c r="D11" s="47">
        <f>D12+D13+D14</f>
        <v>106823.5</v>
      </c>
    </row>
    <row r="12" spans="1:4" ht="25.5">
      <c r="A12" s="48" t="s">
        <v>111</v>
      </c>
      <c r="B12" s="49">
        <f>'1 lentele'!F25</f>
        <v>98567.7</v>
      </c>
      <c r="C12" s="49">
        <f>'1 lentele'!G25</f>
        <v>562136.5000000001</v>
      </c>
      <c r="D12" s="50">
        <f>'1 lentele'!H25</f>
        <v>106768.5</v>
      </c>
    </row>
    <row r="13" spans="1:4" ht="12.75">
      <c r="A13" s="48" t="s">
        <v>112</v>
      </c>
      <c r="B13" s="49">
        <f>'1 lentele'!F26</f>
        <v>50</v>
      </c>
      <c r="C13" s="49">
        <f>'1 lentele'!G26</f>
        <v>55</v>
      </c>
      <c r="D13" s="50">
        <f>'1 lentele'!H26</f>
        <v>55</v>
      </c>
    </row>
    <row r="14" spans="1:4" ht="12.75">
      <c r="A14" s="48" t="s">
        <v>113</v>
      </c>
      <c r="B14" s="49">
        <f>'1 lentele'!F27</f>
        <v>0</v>
      </c>
      <c r="C14" s="49">
        <f>'1 lentele'!G27</f>
        <v>0</v>
      </c>
      <c r="D14" s="50">
        <f>'1 lentele'!H27</f>
        <v>0</v>
      </c>
    </row>
    <row r="15" spans="1:4" ht="25.5">
      <c r="A15" s="45" t="s">
        <v>114</v>
      </c>
      <c r="B15" s="46">
        <f>B16+B18</f>
        <v>0</v>
      </c>
      <c r="C15" s="46">
        <f>C16+C18</f>
        <v>0</v>
      </c>
      <c r="D15" s="47">
        <f>D16+D18</f>
        <v>0</v>
      </c>
    </row>
    <row r="16" spans="1:4" ht="12.75">
      <c r="A16" s="51" t="s">
        <v>115</v>
      </c>
      <c r="B16" s="49">
        <f>'1 lentele'!F29</f>
        <v>0</v>
      </c>
      <c r="C16" s="49">
        <f>'1 lentele'!G29</f>
        <v>0</v>
      </c>
      <c r="D16" s="50">
        <f>'1 lentele'!H29</f>
        <v>0</v>
      </c>
    </row>
    <row r="17" spans="1:4" ht="38.25">
      <c r="A17" s="52" t="s">
        <v>116</v>
      </c>
      <c r="B17" s="49">
        <f>'1 lentele'!F30</f>
        <v>0</v>
      </c>
      <c r="C17" s="49">
        <f>'1 lentele'!G30</f>
        <v>0</v>
      </c>
      <c r="D17" s="50">
        <f>'1 lentele'!H30</f>
        <v>0</v>
      </c>
    </row>
    <row r="18" spans="1:4" ht="12.75">
      <c r="A18" s="52" t="s">
        <v>117</v>
      </c>
      <c r="B18" s="49">
        <f>'1 lentele'!F31</f>
        <v>0</v>
      </c>
      <c r="C18" s="49">
        <f>'1 lentele'!G31</f>
        <v>0</v>
      </c>
      <c r="D18" s="50">
        <f>'1 lentele'!H31</f>
        <v>0</v>
      </c>
    </row>
    <row r="19" spans="1:4" ht="12.75" customHeight="1">
      <c r="A19" s="53" t="s">
        <v>118</v>
      </c>
      <c r="B19" s="46">
        <f>'1 lentele'!F32</f>
        <v>0</v>
      </c>
      <c r="C19" s="46">
        <f>'1 lentele'!G32</f>
        <v>0</v>
      </c>
      <c r="D19" s="47">
        <f>'1 lentele'!H32</f>
        <v>0</v>
      </c>
    </row>
    <row r="20" spans="1:4" ht="25.5">
      <c r="A20" s="53" t="s">
        <v>119</v>
      </c>
      <c r="B20" s="46">
        <f>'1 lentele'!F33</f>
        <v>0</v>
      </c>
      <c r="C20" s="46">
        <f>'1 lentele'!G33</f>
        <v>0</v>
      </c>
      <c r="D20" s="47">
        <f>'1 lentele'!H33</f>
        <v>0</v>
      </c>
    </row>
    <row r="21" spans="1:4" ht="13.5" thickBot="1">
      <c r="A21" s="54" t="s">
        <v>120</v>
      </c>
      <c r="B21" s="55">
        <f>'1 lentele'!F34</f>
        <v>0</v>
      </c>
      <c r="C21" s="55">
        <f>'1 lentele'!G34</f>
        <v>0</v>
      </c>
      <c r="D21" s="56">
        <f>'1 lentele'!H34</f>
        <v>0</v>
      </c>
    </row>
    <row r="23" spans="1:4" ht="26.25" customHeight="1">
      <c r="A23" s="95" t="s">
        <v>155</v>
      </c>
      <c r="B23" s="95"/>
      <c r="C23" s="95"/>
      <c r="D23" s="95"/>
    </row>
    <row r="24" spans="1:4" ht="27" customHeight="1">
      <c r="A24" s="95" t="s">
        <v>102</v>
      </c>
      <c r="B24" s="95"/>
      <c r="C24" s="95"/>
      <c r="D24" s="95"/>
    </row>
    <row r="25" spans="1:4" ht="27.75" customHeight="1">
      <c r="A25" s="95" t="s">
        <v>168</v>
      </c>
      <c r="B25" s="95"/>
      <c r="C25" s="95"/>
      <c r="D25" s="95"/>
    </row>
  </sheetData>
  <sheetProtection/>
  <mergeCells count="10">
    <mergeCell ref="A23:D23"/>
    <mergeCell ref="A24:D24"/>
    <mergeCell ref="A25:D25"/>
    <mergeCell ref="A1:D1"/>
    <mergeCell ref="A2:D2"/>
    <mergeCell ref="A4:D4"/>
    <mergeCell ref="A5:A8"/>
    <mergeCell ref="B5:B8"/>
    <mergeCell ref="C5:C8"/>
    <mergeCell ref="D5:D8"/>
  </mergeCells>
  <conditionalFormatting sqref="B9:D21">
    <cfRule type="cellIs" priority="1" dxfId="1" operator="equal" stopIfTrue="1">
      <formula>0</formula>
    </cfRule>
  </conditionalFormatting>
  <printOptions horizontalCentered="1"/>
  <pageMargins left="1.1811023622047245" right="0.3937007874015748" top="1.1811023622047245" bottom="0.3937007874015748" header="0.5118110236220472" footer="0.5118110236220472"/>
  <pageSetup horizontalDpi="600" verticalDpi="600" orientation="portrait" paperSize="9" r:id="rId1"/>
  <headerFooter alignWithMargins="0">
    <oddHeader>&amp;C&amp;"Times New Roman,Regular"&amp;[6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35.28125" style="2" customWidth="1"/>
    <col min="2" max="2" width="12.8515625" style="2" customWidth="1"/>
    <col min="3" max="3" width="13.57421875" style="2" customWidth="1"/>
    <col min="4" max="4" width="15.7109375" style="2" customWidth="1"/>
    <col min="5" max="16384" width="9.140625" style="2" customWidth="1"/>
  </cols>
  <sheetData>
    <row r="1" spans="1:4" ht="12.75">
      <c r="A1" s="96" t="str">
        <f>'1 lentele'!A7:L7</f>
        <v>SAVIVALDYBĖS VEIKLOS PROGRAMOS Nr. 6</v>
      </c>
      <c r="B1" s="97"/>
      <c r="C1" s="97"/>
      <c r="D1" s="97"/>
    </row>
    <row r="2" spans="1:4" ht="12.75">
      <c r="A2" s="97" t="s">
        <v>105</v>
      </c>
      <c r="B2" s="97"/>
      <c r="C2" s="97"/>
      <c r="D2" s="97"/>
    </row>
    <row r="4" spans="1:4" ht="13.5" thickBot="1">
      <c r="A4" s="98" t="s">
        <v>190</v>
      </c>
      <c r="B4" s="98"/>
      <c r="C4" s="98"/>
      <c r="D4" s="98"/>
    </row>
    <row r="5" spans="1:4" ht="12.75" customHeight="1">
      <c r="A5" s="99" t="s">
        <v>107</v>
      </c>
      <c r="B5" s="101" t="s">
        <v>36</v>
      </c>
      <c r="C5" s="103" t="s">
        <v>156</v>
      </c>
      <c r="D5" s="105" t="s">
        <v>170</v>
      </c>
    </row>
    <row r="6" spans="1:4" ht="12.75">
      <c r="A6" s="100"/>
      <c r="B6" s="102"/>
      <c r="C6" s="104"/>
      <c r="D6" s="106"/>
    </row>
    <row r="7" spans="1:4" ht="12.75">
      <c r="A7" s="100"/>
      <c r="B7" s="102"/>
      <c r="C7" s="104"/>
      <c r="D7" s="106"/>
    </row>
    <row r="8" spans="1:4" ht="12.75">
      <c r="A8" s="100"/>
      <c r="B8" s="102"/>
      <c r="C8" s="104"/>
      <c r="D8" s="106"/>
    </row>
    <row r="9" spans="1:4" ht="16.5" customHeight="1">
      <c r="A9" s="42" t="s">
        <v>108</v>
      </c>
      <c r="B9" s="43">
        <f>'1b tesinys'!B9/3.4528</f>
        <v>28561.660101946247</v>
      </c>
      <c r="C9" s="43">
        <f>'1b tesinys'!C9/3.4528</f>
        <v>162821.91265060246</v>
      </c>
      <c r="D9" s="44">
        <f>'1b tesinys'!D9/3.4528</f>
        <v>30938.22405004634</v>
      </c>
    </row>
    <row r="10" spans="1:4" ht="18" customHeight="1">
      <c r="A10" s="42" t="s">
        <v>109</v>
      </c>
      <c r="B10" s="43">
        <f>'1b tesinys'!B10/3.4528</f>
        <v>28561.660101946247</v>
      </c>
      <c r="C10" s="43">
        <f>'1b tesinys'!C10/3.4528</f>
        <v>162821.91265060246</v>
      </c>
      <c r="D10" s="44">
        <f>'1b tesinys'!D10/3.4528</f>
        <v>30938.22405004634</v>
      </c>
    </row>
    <row r="11" spans="1:4" ht="12.75">
      <c r="A11" s="45" t="s">
        <v>110</v>
      </c>
      <c r="B11" s="46">
        <f>'1b tesinys'!B11/3.4528</f>
        <v>28561.660101946247</v>
      </c>
      <c r="C11" s="46">
        <f>'1b tesinys'!C11/3.4528</f>
        <v>162821.91265060246</v>
      </c>
      <c r="D11" s="47">
        <f>'1b tesinys'!D11/3.4528</f>
        <v>30938.22405004634</v>
      </c>
    </row>
    <row r="12" spans="1:4" ht="25.5">
      <c r="A12" s="48" t="s">
        <v>111</v>
      </c>
      <c r="B12" s="49">
        <f>'1b tesinys'!B12/3.4528</f>
        <v>28547.17910101946</v>
      </c>
      <c r="C12" s="49">
        <f>'1b tesinys'!C12/3.4528</f>
        <v>162805.98354958298</v>
      </c>
      <c r="D12" s="50">
        <f>'1b tesinys'!D12/3.4528</f>
        <v>30922.294949026877</v>
      </c>
    </row>
    <row r="13" spans="1:4" ht="12.75">
      <c r="A13" s="48" t="s">
        <v>112</v>
      </c>
      <c r="B13" s="49">
        <f>'1b tesinys'!B13/3.4528</f>
        <v>14.48100092678406</v>
      </c>
      <c r="C13" s="49">
        <f>'1b tesinys'!C13/3.4528</f>
        <v>15.929101019462466</v>
      </c>
      <c r="D13" s="50">
        <f>'1b tesinys'!D13/3.4528</f>
        <v>15.929101019462466</v>
      </c>
    </row>
    <row r="14" spans="1:4" ht="12.75">
      <c r="A14" s="48" t="s">
        <v>113</v>
      </c>
      <c r="B14" s="49">
        <f>'1b tesinys'!B14/3.4528</f>
        <v>0</v>
      </c>
      <c r="C14" s="49">
        <f>'1b tesinys'!C14/3.4528</f>
        <v>0</v>
      </c>
      <c r="D14" s="50">
        <f>'1b tesinys'!D14/3.4528</f>
        <v>0</v>
      </c>
    </row>
    <row r="15" spans="1:4" ht="25.5">
      <c r="A15" s="45" t="s">
        <v>114</v>
      </c>
      <c r="B15" s="46">
        <f>'1b tesinys'!B15/3.4528</f>
        <v>0</v>
      </c>
      <c r="C15" s="46">
        <f>'1b tesinys'!C15/3.4528</f>
        <v>0</v>
      </c>
      <c r="D15" s="47">
        <f>'1b tesinys'!D15/3.4528</f>
        <v>0</v>
      </c>
    </row>
    <row r="16" spans="1:4" ht="12.75">
      <c r="A16" s="51" t="s">
        <v>115</v>
      </c>
      <c r="B16" s="49">
        <f>'1b tesinys'!B16/3.4528</f>
        <v>0</v>
      </c>
      <c r="C16" s="49">
        <f>'1b tesinys'!C16/3.4528</f>
        <v>0</v>
      </c>
      <c r="D16" s="50">
        <f>'1b tesinys'!D16/3.4528</f>
        <v>0</v>
      </c>
    </row>
    <row r="17" spans="1:4" ht="38.25">
      <c r="A17" s="52" t="s">
        <v>116</v>
      </c>
      <c r="B17" s="49">
        <f>'1b tesinys'!B17/3.4528</f>
        <v>0</v>
      </c>
      <c r="C17" s="49">
        <f>'1b tesinys'!C17/3.4528</f>
        <v>0</v>
      </c>
      <c r="D17" s="50">
        <f>'1b tesinys'!D17/3.4528</f>
        <v>0</v>
      </c>
    </row>
    <row r="18" spans="1:4" ht="12.75">
      <c r="A18" s="52" t="s">
        <v>117</v>
      </c>
      <c r="B18" s="49">
        <f>'1b tesinys'!B18/3.4528</f>
        <v>0</v>
      </c>
      <c r="C18" s="49">
        <f>'1b tesinys'!C18/3.4528</f>
        <v>0</v>
      </c>
      <c r="D18" s="50">
        <f>'1b tesinys'!D18/3.4528</f>
        <v>0</v>
      </c>
    </row>
    <row r="19" spans="1:4" ht="12.75" customHeight="1">
      <c r="A19" s="53" t="s">
        <v>118</v>
      </c>
      <c r="B19" s="46">
        <f>'1b tesinys'!B19/3.4528</f>
        <v>0</v>
      </c>
      <c r="C19" s="46">
        <f>'1b tesinys'!C19/3.4528</f>
        <v>0</v>
      </c>
      <c r="D19" s="47">
        <f>'1b tesinys'!D19/3.4528</f>
        <v>0</v>
      </c>
    </row>
    <row r="20" spans="1:4" ht="25.5">
      <c r="A20" s="53" t="s">
        <v>119</v>
      </c>
      <c r="B20" s="46">
        <f>'1b tesinys'!B20/3.4528</f>
        <v>0</v>
      </c>
      <c r="C20" s="46">
        <f>'1b tesinys'!C20/3.4528</f>
        <v>0</v>
      </c>
      <c r="D20" s="47">
        <f>'1b tesinys'!D20/3.4528</f>
        <v>0</v>
      </c>
    </row>
    <row r="21" spans="1:4" ht="13.5" thickBot="1">
      <c r="A21" s="54" t="s">
        <v>120</v>
      </c>
      <c r="B21" s="55">
        <f>'1b tesinys'!B21/3.4528</f>
        <v>0</v>
      </c>
      <c r="C21" s="55">
        <f>'1b tesinys'!C21/3.4528</f>
        <v>0</v>
      </c>
      <c r="D21" s="56">
        <f>'1b tesinys'!D21/3.4528</f>
        <v>0</v>
      </c>
    </row>
    <row r="23" spans="1:4" ht="26.25" customHeight="1">
      <c r="A23" s="95" t="s">
        <v>155</v>
      </c>
      <c r="B23" s="95"/>
      <c r="C23" s="95"/>
      <c r="D23" s="95"/>
    </row>
    <row r="24" spans="1:4" ht="27" customHeight="1">
      <c r="A24" s="95" t="s">
        <v>102</v>
      </c>
      <c r="B24" s="95"/>
      <c r="C24" s="95"/>
      <c r="D24" s="95"/>
    </row>
    <row r="25" spans="1:4" ht="27.75" customHeight="1">
      <c r="A25" s="95" t="s">
        <v>168</v>
      </c>
      <c r="B25" s="95"/>
      <c r="C25" s="95"/>
      <c r="D25" s="95"/>
    </row>
  </sheetData>
  <sheetProtection/>
  <mergeCells count="10">
    <mergeCell ref="A23:D23"/>
    <mergeCell ref="A24:D24"/>
    <mergeCell ref="A25:D25"/>
    <mergeCell ref="A1:D1"/>
    <mergeCell ref="A2:D2"/>
    <mergeCell ref="A4:D4"/>
    <mergeCell ref="A5:A8"/>
    <mergeCell ref="B5:B8"/>
    <mergeCell ref="C5:C8"/>
    <mergeCell ref="D5:D8"/>
  </mergeCells>
  <conditionalFormatting sqref="B9:D10">
    <cfRule type="cellIs" priority="6" dxfId="1" operator="equal" stopIfTrue="1">
      <formula>0</formula>
    </cfRule>
  </conditionalFormatting>
  <conditionalFormatting sqref="B11:D11">
    <cfRule type="cellIs" priority="5" dxfId="1" operator="equal" stopIfTrue="1">
      <formula>0</formula>
    </cfRule>
  </conditionalFormatting>
  <conditionalFormatting sqref="B15:D15">
    <cfRule type="cellIs" priority="4" dxfId="1" operator="equal" stopIfTrue="1">
      <formula>0</formula>
    </cfRule>
  </conditionalFormatting>
  <conditionalFormatting sqref="B19:D21">
    <cfRule type="cellIs" priority="3" dxfId="1" operator="equal" stopIfTrue="1">
      <formula>0</formula>
    </cfRule>
  </conditionalFormatting>
  <conditionalFormatting sqref="B12:D14">
    <cfRule type="cellIs" priority="2" dxfId="1" operator="equal" stopIfTrue="1">
      <formula>0</formula>
    </cfRule>
  </conditionalFormatting>
  <conditionalFormatting sqref="B16:D18">
    <cfRule type="cellIs" priority="1" dxfId="1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portrait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10"/>
  <sheetViews>
    <sheetView zoomScaleSheetLayoutView="100" workbookViewId="0" topLeftCell="A76">
      <selection activeCell="F38" sqref="F38:G38"/>
    </sheetView>
  </sheetViews>
  <sheetFormatPr defaultColWidth="9.140625" defaultRowHeight="12.75"/>
  <cols>
    <col min="1" max="1" width="8.00390625" style="0" customWidth="1"/>
    <col min="2" max="2" width="33.7109375" style="0" customWidth="1"/>
    <col min="3" max="3" width="17.421875" style="0" customWidth="1"/>
    <col min="4" max="4" width="10.00390625" style="0" customWidth="1"/>
    <col min="9" max="9" width="19.28125" style="4" customWidth="1"/>
    <col min="10" max="10" width="5.421875" style="4" customWidth="1"/>
    <col min="11" max="11" width="5.57421875" style="4" customWidth="1"/>
    <col min="12" max="12" width="5.7109375" style="4" customWidth="1"/>
  </cols>
  <sheetData>
    <row r="1" spans="1:12" ht="15.75">
      <c r="A1" s="1"/>
      <c r="B1" s="2"/>
      <c r="C1" s="2"/>
      <c r="D1" s="2"/>
      <c r="E1" s="2"/>
      <c r="F1" s="2"/>
      <c r="G1" s="2"/>
      <c r="H1" s="3"/>
      <c r="I1" s="40"/>
      <c r="J1" s="40"/>
      <c r="K1" s="40"/>
      <c r="L1" s="40"/>
    </row>
    <row r="2" spans="1:12" ht="15.75">
      <c r="A2" s="1"/>
      <c r="B2" s="2"/>
      <c r="C2" s="2"/>
      <c r="D2" s="2"/>
      <c r="E2" s="2"/>
      <c r="F2" s="2"/>
      <c r="G2" s="2"/>
      <c r="H2" s="3"/>
      <c r="I2" s="40"/>
      <c r="J2" s="40"/>
      <c r="K2" s="40"/>
      <c r="L2" s="40"/>
    </row>
    <row r="3" ht="13.5" customHeight="1">
      <c r="M3" s="5"/>
    </row>
    <row r="4" spans="1:12" ht="12.75">
      <c r="A4" s="133" t="s">
        <v>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3" ht="12.75" customHeight="1">
      <c r="A5" s="134" t="s">
        <v>169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6"/>
    </row>
    <row r="6" spans="1:13" ht="12.75">
      <c r="A6" s="135" t="s">
        <v>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7"/>
    </row>
    <row r="7" spans="1:13" ht="12.75">
      <c r="A7" s="136" t="s">
        <v>40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8"/>
    </row>
    <row r="8" spans="1:13" ht="12.75">
      <c r="A8" s="137" t="s">
        <v>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9"/>
    </row>
    <row r="9" spans="1:12" ht="13.5" thickBot="1">
      <c r="A9" s="10"/>
      <c r="B9" s="11"/>
      <c r="C9" s="11"/>
      <c r="D9" s="12"/>
      <c r="F9" s="13"/>
      <c r="G9" s="13"/>
      <c r="H9" s="13"/>
      <c r="L9" s="14" t="s">
        <v>3</v>
      </c>
    </row>
    <row r="10" spans="1:12" ht="12.75" customHeight="1">
      <c r="A10" s="145" t="s">
        <v>4</v>
      </c>
      <c r="B10" s="147" t="s">
        <v>5</v>
      </c>
      <c r="C10" s="147" t="s">
        <v>6</v>
      </c>
      <c r="D10" s="140" t="s">
        <v>7</v>
      </c>
      <c r="E10" s="140" t="s">
        <v>8</v>
      </c>
      <c r="F10" s="122" t="s">
        <v>36</v>
      </c>
      <c r="G10" s="122" t="s">
        <v>156</v>
      </c>
      <c r="H10" s="122" t="s">
        <v>170</v>
      </c>
      <c r="I10" s="127" t="s">
        <v>9</v>
      </c>
      <c r="J10" s="127"/>
      <c r="K10" s="127"/>
      <c r="L10" s="128"/>
    </row>
    <row r="11" spans="1:12" ht="12.75" customHeight="1">
      <c r="A11" s="146"/>
      <c r="B11" s="148"/>
      <c r="C11" s="148"/>
      <c r="D11" s="141"/>
      <c r="E11" s="141"/>
      <c r="F11" s="123"/>
      <c r="G11" s="123"/>
      <c r="H11" s="123"/>
      <c r="I11" s="124" t="s">
        <v>10</v>
      </c>
      <c r="J11" s="124" t="s">
        <v>11</v>
      </c>
      <c r="K11" s="124"/>
      <c r="L11" s="125"/>
    </row>
    <row r="12" spans="1:12" ht="12.75" customHeight="1">
      <c r="A12" s="146"/>
      <c r="B12" s="148"/>
      <c r="C12" s="148"/>
      <c r="D12" s="141"/>
      <c r="E12" s="141"/>
      <c r="F12" s="123"/>
      <c r="G12" s="123"/>
      <c r="H12" s="123"/>
      <c r="I12" s="124"/>
      <c r="J12" s="121" t="s">
        <v>37</v>
      </c>
      <c r="K12" s="121" t="s">
        <v>157</v>
      </c>
      <c r="L12" s="126" t="s">
        <v>171</v>
      </c>
    </row>
    <row r="13" spans="1:12" ht="12.75" customHeight="1">
      <c r="A13" s="146"/>
      <c r="B13" s="148"/>
      <c r="C13" s="148"/>
      <c r="D13" s="141"/>
      <c r="E13" s="141"/>
      <c r="F13" s="123"/>
      <c r="G13" s="123"/>
      <c r="H13" s="123"/>
      <c r="I13" s="124"/>
      <c r="J13" s="121"/>
      <c r="K13" s="121"/>
      <c r="L13" s="126"/>
    </row>
    <row r="14" spans="1:12" ht="12.75">
      <c r="A14" s="146"/>
      <c r="B14" s="148"/>
      <c r="C14" s="148"/>
      <c r="D14" s="141"/>
      <c r="E14" s="141"/>
      <c r="F14" s="123"/>
      <c r="G14" s="123"/>
      <c r="H14" s="123"/>
      <c r="I14" s="124"/>
      <c r="J14" s="121"/>
      <c r="K14" s="121"/>
      <c r="L14" s="126"/>
    </row>
    <row r="15" spans="1:12" ht="12.75">
      <c r="A15" s="146"/>
      <c r="B15" s="148"/>
      <c r="C15" s="148"/>
      <c r="D15" s="141"/>
      <c r="E15" s="141"/>
      <c r="F15" s="123"/>
      <c r="G15" s="123"/>
      <c r="H15" s="123"/>
      <c r="I15" s="124"/>
      <c r="J15" s="121"/>
      <c r="K15" s="121"/>
      <c r="L15" s="126"/>
    </row>
    <row r="16" spans="1:12" ht="12.75">
      <c r="A16" s="146"/>
      <c r="B16" s="148"/>
      <c r="C16" s="148"/>
      <c r="D16" s="141"/>
      <c r="E16" s="141"/>
      <c r="F16" s="123"/>
      <c r="G16" s="123"/>
      <c r="H16" s="123"/>
      <c r="I16" s="124"/>
      <c r="J16" s="121"/>
      <c r="K16" s="121"/>
      <c r="L16" s="126"/>
    </row>
    <row r="17" spans="1:12" ht="12.75">
      <c r="A17" s="146"/>
      <c r="B17" s="148"/>
      <c r="C17" s="148"/>
      <c r="D17" s="141"/>
      <c r="E17" s="141"/>
      <c r="F17" s="123"/>
      <c r="G17" s="123"/>
      <c r="H17" s="123"/>
      <c r="I17" s="124"/>
      <c r="J17" s="121"/>
      <c r="K17" s="121"/>
      <c r="L17" s="126"/>
    </row>
    <row r="18" spans="1:14" ht="12.75">
      <c r="A18" s="146"/>
      <c r="B18" s="148"/>
      <c r="C18" s="148"/>
      <c r="D18" s="141"/>
      <c r="E18" s="141"/>
      <c r="F18" s="123"/>
      <c r="G18" s="123"/>
      <c r="H18" s="123"/>
      <c r="I18" s="124"/>
      <c r="J18" s="121"/>
      <c r="K18" s="121"/>
      <c r="L18" s="126"/>
      <c r="N18" s="71"/>
    </row>
    <row r="19" spans="1:12" ht="12.75">
      <c r="A19" s="146"/>
      <c r="B19" s="148"/>
      <c r="C19" s="148"/>
      <c r="D19" s="141"/>
      <c r="E19" s="141"/>
      <c r="F19" s="123"/>
      <c r="G19" s="123"/>
      <c r="H19" s="123"/>
      <c r="I19" s="124"/>
      <c r="J19" s="121"/>
      <c r="K19" s="121"/>
      <c r="L19" s="126"/>
    </row>
    <row r="20" spans="1:12" ht="12.75">
      <c r="A20" s="32">
        <v>1</v>
      </c>
      <c r="B20" s="15">
        <v>2</v>
      </c>
      <c r="C20" s="15">
        <v>3</v>
      </c>
      <c r="D20" s="15">
        <v>4</v>
      </c>
      <c r="E20" s="15">
        <v>5</v>
      </c>
      <c r="F20" s="16">
        <v>6</v>
      </c>
      <c r="G20" s="16">
        <v>7</v>
      </c>
      <c r="H20" s="16">
        <v>8</v>
      </c>
      <c r="I20" s="17">
        <v>9</v>
      </c>
      <c r="J20" s="17">
        <v>10</v>
      </c>
      <c r="K20" s="17">
        <v>11</v>
      </c>
      <c r="L20" s="33">
        <v>12</v>
      </c>
    </row>
    <row r="21" spans="1:16" ht="12.75">
      <c r="A21" s="41" t="s">
        <v>103</v>
      </c>
      <c r="B21" s="142" t="s">
        <v>41</v>
      </c>
      <c r="C21" s="142"/>
      <c r="D21" s="142"/>
      <c r="E21" s="18"/>
      <c r="F21" s="74"/>
      <c r="G21" s="74"/>
      <c r="H21" s="74"/>
      <c r="I21" s="19"/>
      <c r="J21" s="20"/>
      <c r="K21" s="20"/>
      <c r="L21" s="34"/>
      <c r="N21" s="73"/>
      <c r="O21" s="73"/>
      <c r="P21" s="73"/>
    </row>
    <row r="22" spans="1:16" ht="12.75">
      <c r="A22" s="35" t="s">
        <v>67</v>
      </c>
      <c r="B22" s="144" t="s">
        <v>42</v>
      </c>
      <c r="C22" s="144"/>
      <c r="D22" s="144"/>
      <c r="E22" s="21" t="s">
        <v>12</v>
      </c>
      <c r="F22" s="22">
        <f>F24+F28+F33</f>
        <v>98617.7</v>
      </c>
      <c r="G22" s="22">
        <f>G24+G28+G33</f>
        <v>562191.5000000001</v>
      </c>
      <c r="H22" s="22">
        <f>H24+H28+H33</f>
        <v>106823.5</v>
      </c>
      <c r="I22" s="23" t="s">
        <v>13</v>
      </c>
      <c r="J22" s="20" t="s">
        <v>13</v>
      </c>
      <c r="K22" s="20" t="s">
        <v>13</v>
      </c>
      <c r="L22" s="34" t="s">
        <v>13</v>
      </c>
      <c r="N22" s="72"/>
      <c r="O22" s="72"/>
      <c r="P22" s="72"/>
    </row>
    <row r="23" spans="1:16" ht="12.75">
      <c r="A23" s="36"/>
      <c r="B23" s="131" t="s">
        <v>14</v>
      </c>
      <c r="C23" s="131"/>
      <c r="D23" s="131"/>
      <c r="E23" s="24"/>
      <c r="F23" s="25"/>
      <c r="G23" s="25"/>
      <c r="H23" s="25"/>
      <c r="I23" s="130" t="s">
        <v>13</v>
      </c>
      <c r="J23" s="120" t="s">
        <v>13</v>
      </c>
      <c r="K23" s="120" t="s">
        <v>13</v>
      </c>
      <c r="L23" s="129" t="s">
        <v>13</v>
      </c>
      <c r="N23" s="71"/>
      <c r="O23" s="71"/>
      <c r="P23" s="71"/>
    </row>
    <row r="24" spans="1:12" ht="12.75" customHeight="1">
      <c r="A24" s="36" t="s">
        <v>39</v>
      </c>
      <c r="B24" s="143" t="s">
        <v>15</v>
      </c>
      <c r="C24" s="143"/>
      <c r="D24" s="143"/>
      <c r="E24" s="24" t="s">
        <v>12</v>
      </c>
      <c r="F24" s="25">
        <f>F25+F26+F27</f>
        <v>98617.7</v>
      </c>
      <c r="G24" s="25">
        <f>G25+G26+G27</f>
        <v>562191.5000000001</v>
      </c>
      <c r="H24" s="25">
        <f>H25+H26+H27</f>
        <v>106823.5</v>
      </c>
      <c r="I24" s="130"/>
      <c r="J24" s="120"/>
      <c r="K24" s="120"/>
      <c r="L24" s="129"/>
    </row>
    <row r="25" spans="1:12" ht="12.75" customHeight="1">
      <c r="A25" s="37" t="s">
        <v>38</v>
      </c>
      <c r="B25" s="131" t="s">
        <v>30</v>
      </c>
      <c r="C25" s="131"/>
      <c r="D25" s="131"/>
      <c r="E25" s="24" t="s">
        <v>12</v>
      </c>
      <c r="F25" s="25">
        <f>F39+F42+F45+F48+F52+F55+F59+F63+F66+F69+F72+F75+F81+F88+F91+F97+F106+F94+F103</f>
        <v>98567.7</v>
      </c>
      <c r="G25" s="25">
        <f>G39+G42+G45+G48+G52+G55+G59+G63+G66+G69+G72+G75+G81+G88+G91+G97+G106+G94+G103</f>
        <v>562136.5000000001</v>
      </c>
      <c r="H25" s="25">
        <f>H39+H42+H45+H48+H52+H55+H59+H63+H66+H69+H72+H75+H81+H88+H91+H97+H106+H94+H103</f>
        <v>106768.5</v>
      </c>
      <c r="I25" s="130"/>
      <c r="J25" s="120"/>
      <c r="K25" s="120"/>
      <c r="L25" s="129"/>
    </row>
    <row r="26" spans="1:14" ht="12.75" customHeight="1">
      <c r="A26" s="37" t="s">
        <v>21</v>
      </c>
      <c r="B26" s="131" t="s">
        <v>16</v>
      </c>
      <c r="C26" s="131"/>
      <c r="D26" s="131"/>
      <c r="E26" s="24" t="s">
        <v>12</v>
      </c>
      <c r="F26" s="25">
        <f>F78+F84+F98</f>
        <v>50</v>
      </c>
      <c r="G26" s="25">
        <f>G78+G84</f>
        <v>55</v>
      </c>
      <c r="H26" s="25">
        <f>H78+H84</f>
        <v>55</v>
      </c>
      <c r="I26" s="130"/>
      <c r="J26" s="120"/>
      <c r="K26" s="120"/>
      <c r="L26" s="129"/>
      <c r="N26" s="71"/>
    </row>
    <row r="27" spans="1:12" ht="12.75" customHeight="1">
      <c r="A27" s="37" t="s">
        <v>22</v>
      </c>
      <c r="B27" s="131" t="s">
        <v>19</v>
      </c>
      <c r="C27" s="131"/>
      <c r="D27" s="131"/>
      <c r="E27" s="24" t="s">
        <v>12</v>
      </c>
      <c r="F27" s="25"/>
      <c r="G27" s="25"/>
      <c r="H27" s="25"/>
      <c r="I27" s="130"/>
      <c r="J27" s="120"/>
      <c r="K27" s="120"/>
      <c r="L27" s="129"/>
    </row>
    <row r="28" spans="1:12" ht="12.75" customHeight="1">
      <c r="A28" s="37" t="s">
        <v>23</v>
      </c>
      <c r="B28" s="131" t="s">
        <v>31</v>
      </c>
      <c r="C28" s="131"/>
      <c r="D28" s="131"/>
      <c r="E28" s="24" t="s">
        <v>12</v>
      </c>
      <c r="F28" s="25">
        <f>F29+F31</f>
        <v>0</v>
      </c>
      <c r="G28" s="25">
        <f>G29+G31</f>
        <v>0</v>
      </c>
      <c r="H28" s="25">
        <f>H29+H31</f>
        <v>0</v>
      </c>
      <c r="I28" s="130"/>
      <c r="J28" s="120"/>
      <c r="K28" s="120"/>
      <c r="L28" s="129"/>
    </row>
    <row r="29" spans="1:12" ht="12" customHeight="1">
      <c r="A29" s="36" t="s">
        <v>24</v>
      </c>
      <c r="B29" s="131" t="s">
        <v>32</v>
      </c>
      <c r="C29" s="131"/>
      <c r="D29" s="131"/>
      <c r="E29" s="24" t="s">
        <v>12</v>
      </c>
      <c r="F29" s="25"/>
      <c r="G29" s="25"/>
      <c r="H29" s="25"/>
      <c r="I29" s="130"/>
      <c r="J29" s="120"/>
      <c r="K29" s="120"/>
      <c r="L29" s="129"/>
    </row>
    <row r="30" spans="1:12" ht="12.75" customHeight="1">
      <c r="A30" s="37" t="s">
        <v>25</v>
      </c>
      <c r="B30" s="131" t="s">
        <v>33</v>
      </c>
      <c r="C30" s="131"/>
      <c r="D30" s="131"/>
      <c r="E30" s="24" t="s">
        <v>12</v>
      </c>
      <c r="F30" s="25"/>
      <c r="G30" s="25"/>
      <c r="H30" s="25"/>
      <c r="I30" s="130"/>
      <c r="J30" s="120"/>
      <c r="K30" s="120"/>
      <c r="L30" s="129"/>
    </row>
    <row r="31" spans="1:12" ht="12.75" customHeight="1">
      <c r="A31" s="37" t="s">
        <v>26</v>
      </c>
      <c r="B31" s="132" t="s">
        <v>34</v>
      </c>
      <c r="C31" s="132"/>
      <c r="D31" s="132"/>
      <c r="E31" s="24" t="s">
        <v>12</v>
      </c>
      <c r="F31" s="25"/>
      <c r="G31" s="25"/>
      <c r="H31" s="25"/>
      <c r="I31" s="130"/>
      <c r="J31" s="120"/>
      <c r="K31" s="120"/>
      <c r="L31" s="129"/>
    </row>
    <row r="32" spans="1:12" ht="12.75" customHeight="1">
      <c r="A32" s="37" t="s">
        <v>27</v>
      </c>
      <c r="B32" s="132" t="s">
        <v>18</v>
      </c>
      <c r="C32" s="132"/>
      <c r="D32" s="132"/>
      <c r="E32" s="24" t="s">
        <v>12</v>
      </c>
      <c r="F32" s="25"/>
      <c r="G32" s="25"/>
      <c r="H32" s="25"/>
      <c r="I32" s="130"/>
      <c r="J32" s="120"/>
      <c r="K32" s="120"/>
      <c r="L32" s="129"/>
    </row>
    <row r="33" spans="1:12" ht="12.75" customHeight="1">
      <c r="A33" s="37" t="s">
        <v>28</v>
      </c>
      <c r="B33" s="131" t="s">
        <v>35</v>
      </c>
      <c r="C33" s="131"/>
      <c r="D33" s="131"/>
      <c r="E33" s="24" t="s">
        <v>12</v>
      </c>
      <c r="F33" s="25"/>
      <c r="G33" s="25"/>
      <c r="H33" s="25"/>
      <c r="I33" s="130"/>
      <c r="J33" s="120"/>
      <c r="K33" s="120"/>
      <c r="L33" s="129"/>
    </row>
    <row r="34" spans="1:12" ht="12.75" customHeight="1">
      <c r="A34" s="37" t="s">
        <v>29</v>
      </c>
      <c r="B34" s="131" t="s">
        <v>17</v>
      </c>
      <c r="C34" s="131"/>
      <c r="D34" s="131"/>
      <c r="E34" s="24" t="s">
        <v>12</v>
      </c>
      <c r="F34" s="25"/>
      <c r="G34" s="25"/>
      <c r="H34" s="25"/>
      <c r="I34" s="130"/>
      <c r="J34" s="120"/>
      <c r="K34" s="120"/>
      <c r="L34" s="129"/>
    </row>
    <row r="35" spans="1:12" ht="12.75">
      <c r="A35" s="38" t="s">
        <v>68</v>
      </c>
      <c r="B35" s="139" t="s">
        <v>43</v>
      </c>
      <c r="C35" s="139"/>
      <c r="D35" s="139"/>
      <c r="E35" s="26" t="s">
        <v>12</v>
      </c>
      <c r="F35" s="27">
        <f>F36+F49+F56+F60+F85</f>
        <v>97187.70000000001</v>
      </c>
      <c r="G35" s="27">
        <f>G36+G49+G56+G60+G85</f>
        <v>560685.5</v>
      </c>
      <c r="H35" s="27">
        <f>H36+H49+H56+H60+H85</f>
        <v>105317.5</v>
      </c>
      <c r="I35" s="23" t="s">
        <v>13</v>
      </c>
      <c r="J35" s="20" t="s">
        <v>13</v>
      </c>
      <c r="K35" s="20" t="s">
        <v>13</v>
      </c>
      <c r="L35" s="34" t="s">
        <v>13</v>
      </c>
    </row>
    <row r="36" spans="1:12" ht="12.75">
      <c r="A36" s="35" t="s">
        <v>69</v>
      </c>
      <c r="B36" s="112" t="s">
        <v>44</v>
      </c>
      <c r="C36" s="112"/>
      <c r="D36" s="112"/>
      <c r="E36" s="28" t="s">
        <v>12</v>
      </c>
      <c r="F36" s="29">
        <f>F37+F40+F43+F46</f>
        <v>50932</v>
      </c>
      <c r="G36" s="29">
        <f>G37+G40+G43+G46</f>
        <v>498697</v>
      </c>
      <c r="H36" s="29">
        <f>H37+H40+H43+H46</f>
        <v>57099</v>
      </c>
      <c r="I36" s="30" t="s">
        <v>13</v>
      </c>
      <c r="J36" s="31" t="s">
        <v>13</v>
      </c>
      <c r="K36" s="31" t="s">
        <v>13</v>
      </c>
      <c r="L36" s="39" t="s">
        <v>13</v>
      </c>
    </row>
    <row r="37" spans="1:18" ht="12.75">
      <c r="A37" s="36"/>
      <c r="B37" s="116" t="s">
        <v>20</v>
      </c>
      <c r="C37" s="116"/>
      <c r="D37" s="116"/>
      <c r="E37" s="77" t="s">
        <v>12</v>
      </c>
      <c r="F37" s="78">
        <f>F38</f>
        <v>1310.2</v>
      </c>
      <c r="G37" s="78">
        <f aca="true" t="shared" si="0" ref="F37:H38">G38</f>
        <v>1389</v>
      </c>
      <c r="H37" s="78">
        <f t="shared" si="0"/>
        <v>1464</v>
      </c>
      <c r="I37" s="117" t="s">
        <v>50</v>
      </c>
      <c r="J37" s="119">
        <v>1</v>
      </c>
      <c r="K37" s="119">
        <v>1</v>
      </c>
      <c r="L37" s="118">
        <v>1</v>
      </c>
      <c r="P37" s="71"/>
      <c r="Q37" s="71"/>
      <c r="R37" s="71"/>
    </row>
    <row r="38" spans="1:12" ht="12.75">
      <c r="A38" s="107" t="s">
        <v>70</v>
      </c>
      <c r="B38" s="138" t="s">
        <v>45</v>
      </c>
      <c r="C38" s="138" t="s">
        <v>48</v>
      </c>
      <c r="D38" s="116" t="s">
        <v>146</v>
      </c>
      <c r="E38" s="79" t="s">
        <v>39</v>
      </c>
      <c r="F38" s="80">
        <f t="shared" si="0"/>
        <v>1310.2</v>
      </c>
      <c r="G38" s="80">
        <f t="shared" si="0"/>
        <v>1389</v>
      </c>
      <c r="H38" s="80">
        <f t="shared" si="0"/>
        <v>1464</v>
      </c>
      <c r="I38" s="117"/>
      <c r="J38" s="119"/>
      <c r="K38" s="119"/>
      <c r="L38" s="118"/>
    </row>
    <row r="39" spans="1:12" ht="12.75">
      <c r="A39" s="107"/>
      <c r="B39" s="138"/>
      <c r="C39" s="138"/>
      <c r="D39" s="116"/>
      <c r="E39" s="81" t="s">
        <v>38</v>
      </c>
      <c r="F39" s="80">
        <v>1310.2</v>
      </c>
      <c r="G39" s="80">
        <v>1389</v>
      </c>
      <c r="H39" s="80">
        <v>1464</v>
      </c>
      <c r="I39" s="117"/>
      <c r="J39" s="119"/>
      <c r="K39" s="119"/>
      <c r="L39" s="118"/>
    </row>
    <row r="40" spans="1:12" ht="12.75">
      <c r="A40" s="36"/>
      <c r="B40" s="116" t="s">
        <v>20</v>
      </c>
      <c r="C40" s="116"/>
      <c r="D40" s="116"/>
      <c r="E40" s="77" t="s">
        <v>12</v>
      </c>
      <c r="F40" s="82">
        <f aca="true" t="shared" si="1" ref="F40:H41">F41</f>
        <v>1665</v>
      </c>
      <c r="G40" s="82">
        <f t="shared" si="1"/>
        <v>1738</v>
      </c>
      <c r="H40" s="82">
        <f t="shared" si="1"/>
        <v>1851</v>
      </c>
      <c r="I40" s="117" t="s">
        <v>50</v>
      </c>
      <c r="J40" s="119">
        <v>1</v>
      </c>
      <c r="K40" s="119">
        <v>1</v>
      </c>
      <c r="L40" s="118">
        <v>1</v>
      </c>
    </row>
    <row r="41" spans="1:12" ht="12.75">
      <c r="A41" s="107" t="s">
        <v>71</v>
      </c>
      <c r="B41" s="108" t="s">
        <v>46</v>
      </c>
      <c r="C41" s="108" t="s">
        <v>48</v>
      </c>
      <c r="D41" s="116" t="s">
        <v>146</v>
      </c>
      <c r="E41" s="83" t="s">
        <v>39</v>
      </c>
      <c r="F41" s="84">
        <f t="shared" si="1"/>
        <v>1665</v>
      </c>
      <c r="G41" s="84">
        <f t="shared" si="1"/>
        <v>1738</v>
      </c>
      <c r="H41" s="84">
        <f t="shared" si="1"/>
        <v>1851</v>
      </c>
      <c r="I41" s="117"/>
      <c r="J41" s="119"/>
      <c r="K41" s="119"/>
      <c r="L41" s="118"/>
    </row>
    <row r="42" spans="1:12" ht="12.75">
      <c r="A42" s="107"/>
      <c r="B42" s="108"/>
      <c r="C42" s="108"/>
      <c r="D42" s="116"/>
      <c r="E42" s="85" t="s">
        <v>38</v>
      </c>
      <c r="F42" s="84">
        <v>1665</v>
      </c>
      <c r="G42" s="84">
        <v>1738</v>
      </c>
      <c r="H42" s="84">
        <v>1851</v>
      </c>
      <c r="I42" s="117"/>
      <c r="J42" s="119"/>
      <c r="K42" s="119"/>
      <c r="L42" s="118"/>
    </row>
    <row r="43" spans="1:12" ht="12.75">
      <c r="A43" s="36"/>
      <c r="B43" s="116" t="s">
        <v>20</v>
      </c>
      <c r="C43" s="116"/>
      <c r="D43" s="116"/>
      <c r="E43" s="77" t="s">
        <v>12</v>
      </c>
      <c r="F43" s="82">
        <f aca="true" t="shared" si="2" ref="F43:H44">F44</f>
        <v>1118</v>
      </c>
      <c r="G43" s="82">
        <f t="shared" si="2"/>
        <v>1125</v>
      </c>
      <c r="H43" s="82">
        <f t="shared" si="2"/>
        <v>1125</v>
      </c>
      <c r="I43" s="117" t="s">
        <v>50</v>
      </c>
      <c r="J43" s="119">
        <v>1</v>
      </c>
      <c r="K43" s="119">
        <v>1</v>
      </c>
      <c r="L43" s="118">
        <v>1</v>
      </c>
    </row>
    <row r="44" spans="1:12" ht="12.75">
      <c r="A44" s="107" t="s">
        <v>72</v>
      </c>
      <c r="B44" s="108" t="s">
        <v>47</v>
      </c>
      <c r="C44" s="108" t="s">
        <v>48</v>
      </c>
      <c r="D44" s="116" t="s">
        <v>146</v>
      </c>
      <c r="E44" s="83" t="s">
        <v>39</v>
      </c>
      <c r="F44" s="84">
        <f t="shared" si="2"/>
        <v>1118</v>
      </c>
      <c r="G44" s="84">
        <f t="shared" si="2"/>
        <v>1125</v>
      </c>
      <c r="H44" s="84">
        <f t="shared" si="2"/>
        <v>1125</v>
      </c>
      <c r="I44" s="117"/>
      <c r="J44" s="119"/>
      <c r="K44" s="119"/>
      <c r="L44" s="118"/>
    </row>
    <row r="45" spans="1:12" ht="12.75" customHeight="1">
      <c r="A45" s="107"/>
      <c r="B45" s="108"/>
      <c r="C45" s="108"/>
      <c r="D45" s="116"/>
      <c r="E45" s="85" t="s">
        <v>38</v>
      </c>
      <c r="F45" s="84">
        <v>1118</v>
      </c>
      <c r="G45" s="84">
        <v>1125</v>
      </c>
      <c r="H45" s="84">
        <v>1125</v>
      </c>
      <c r="I45" s="117"/>
      <c r="J45" s="119"/>
      <c r="K45" s="119"/>
      <c r="L45" s="118"/>
    </row>
    <row r="46" spans="1:12" ht="12.75">
      <c r="A46" s="36"/>
      <c r="B46" s="116" t="s">
        <v>20</v>
      </c>
      <c r="C46" s="116"/>
      <c r="D46" s="116"/>
      <c r="E46" s="77" t="s">
        <v>12</v>
      </c>
      <c r="F46" s="82">
        <f aca="true" t="shared" si="3" ref="F46:H47">F47</f>
        <v>46838.8</v>
      </c>
      <c r="G46" s="82">
        <f t="shared" si="3"/>
        <v>494445</v>
      </c>
      <c r="H46" s="82">
        <f t="shared" si="3"/>
        <v>52659</v>
      </c>
      <c r="I46" s="117" t="s">
        <v>50</v>
      </c>
      <c r="J46" s="119">
        <v>50</v>
      </c>
      <c r="K46" s="119">
        <v>50</v>
      </c>
      <c r="L46" s="118">
        <v>50</v>
      </c>
    </row>
    <row r="47" spans="1:12" ht="12.75">
      <c r="A47" s="107" t="s">
        <v>73</v>
      </c>
      <c r="B47" s="108" t="s">
        <v>49</v>
      </c>
      <c r="C47" s="108" t="s">
        <v>48</v>
      </c>
      <c r="D47" s="116" t="s">
        <v>185</v>
      </c>
      <c r="E47" s="83" t="s">
        <v>39</v>
      </c>
      <c r="F47" s="84">
        <f t="shared" si="3"/>
        <v>46838.8</v>
      </c>
      <c r="G47" s="84">
        <f t="shared" si="3"/>
        <v>494445</v>
      </c>
      <c r="H47" s="84">
        <f t="shared" si="3"/>
        <v>52659</v>
      </c>
      <c r="I47" s="117"/>
      <c r="J47" s="119"/>
      <c r="K47" s="119"/>
      <c r="L47" s="118"/>
    </row>
    <row r="48" spans="1:12" ht="12.75">
      <c r="A48" s="107"/>
      <c r="B48" s="108"/>
      <c r="C48" s="108"/>
      <c r="D48" s="116"/>
      <c r="E48" s="85" t="s">
        <v>38</v>
      </c>
      <c r="F48" s="84">
        <v>46838.8</v>
      </c>
      <c r="G48" s="84">
        <v>494445</v>
      </c>
      <c r="H48" s="84">
        <v>52659</v>
      </c>
      <c r="I48" s="117"/>
      <c r="J48" s="119"/>
      <c r="K48" s="119"/>
      <c r="L48" s="118"/>
    </row>
    <row r="49" spans="1:12" ht="12.75" customHeight="1">
      <c r="A49" s="35" t="s">
        <v>74</v>
      </c>
      <c r="B49" s="28" t="s">
        <v>51</v>
      </c>
      <c r="C49" s="28"/>
      <c r="D49" s="28"/>
      <c r="E49" s="28" t="s">
        <v>12</v>
      </c>
      <c r="F49" s="29">
        <f>F50+F53</f>
        <v>39036.700000000004</v>
      </c>
      <c r="G49" s="29">
        <f>G50+G53</f>
        <v>44213.200000000004</v>
      </c>
      <c r="H49" s="29">
        <f>H50+H53</f>
        <v>39042.5</v>
      </c>
      <c r="I49" s="30" t="s">
        <v>13</v>
      </c>
      <c r="J49" s="31" t="s">
        <v>13</v>
      </c>
      <c r="K49" s="31" t="s">
        <v>13</v>
      </c>
      <c r="L49" s="39" t="s">
        <v>13</v>
      </c>
    </row>
    <row r="50" spans="1:12" ht="12.75">
      <c r="A50" s="36"/>
      <c r="B50" s="116" t="s">
        <v>20</v>
      </c>
      <c r="C50" s="116"/>
      <c r="D50" s="116"/>
      <c r="E50" s="77" t="s">
        <v>12</v>
      </c>
      <c r="F50" s="82">
        <f aca="true" t="shared" si="4" ref="F50:H51">F51</f>
        <v>34751.4</v>
      </c>
      <c r="G50" s="82">
        <f t="shared" si="4"/>
        <v>40596.3</v>
      </c>
      <c r="H50" s="82">
        <f t="shared" si="4"/>
        <v>36219.2</v>
      </c>
      <c r="I50" s="117" t="s">
        <v>181</v>
      </c>
      <c r="J50" s="113">
        <v>100</v>
      </c>
      <c r="K50" s="113">
        <v>100</v>
      </c>
      <c r="L50" s="115">
        <v>100</v>
      </c>
    </row>
    <row r="51" spans="1:12" ht="12.75">
      <c r="A51" s="107" t="s">
        <v>75</v>
      </c>
      <c r="B51" s="108" t="s">
        <v>52</v>
      </c>
      <c r="C51" s="108" t="s">
        <v>48</v>
      </c>
      <c r="D51" s="109" t="s">
        <v>147</v>
      </c>
      <c r="E51" s="83" t="s">
        <v>39</v>
      </c>
      <c r="F51" s="84">
        <f t="shared" si="4"/>
        <v>34751.4</v>
      </c>
      <c r="G51" s="84">
        <f t="shared" si="4"/>
        <v>40596.3</v>
      </c>
      <c r="H51" s="84">
        <f t="shared" si="4"/>
        <v>36219.2</v>
      </c>
      <c r="I51" s="117"/>
      <c r="J51" s="113"/>
      <c r="K51" s="113"/>
      <c r="L51" s="115"/>
    </row>
    <row r="52" spans="1:12" ht="12.75">
      <c r="A52" s="107"/>
      <c r="B52" s="108"/>
      <c r="C52" s="108"/>
      <c r="D52" s="109"/>
      <c r="E52" s="85" t="s">
        <v>38</v>
      </c>
      <c r="F52" s="84">
        <v>34751.4</v>
      </c>
      <c r="G52" s="84">
        <v>40596.3</v>
      </c>
      <c r="H52" s="84">
        <v>36219.2</v>
      </c>
      <c r="I52" s="117"/>
      <c r="J52" s="113"/>
      <c r="K52" s="113"/>
      <c r="L52" s="115"/>
    </row>
    <row r="53" spans="1:12" ht="12.75">
      <c r="A53" s="36"/>
      <c r="B53" s="116" t="s">
        <v>20</v>
      </c>
      <c r="C53" s="116"/>
      <c r="D53" s="116"/>
      <c r="E53" s="77" t="s">
        <v>12</v>
      </c>
      <c r="F53" s="82">
        <f aca="true" t="shared" si="5" ref="F53:H54">F54</f>
        <v>4285.3</v>
      </c>
      <c r="G53" s="82">
        <f t="shared" si="5"/>
        <v>3616.9</v>
      </c>
      <c r="H53" s="82">
        <f t="shared" si="5"/>
        <v>2823.3</v>
      </c>
      <c r="I53" s="117" t="s">
        <v>13</v>
      </c>
      <c r="J53" s="113"/>
      <c r="K53" s="113"/>
      <c r="L53" s="115"/>
    </row>
    <row r="54" spans="1:12" ht="12.75">
      <c r="A54" s="107" t="s">
        <v>76</v>
      </c>
      <c r="B54" s="108" t="s">
        <v>53</v>
      </c>
      <c r="C54" s="108" t="s">
        <v>48</v>
      </c>
      <c r="D54" s="109" t="s">
        <v>148</v>
      </c>
      <c r="E54" s="83" t="s">
        <v>39</v>
      </c>
      <c r="F54" s="84">
        <f t="shared" si="5"/>
        <v>4285.3</v>
      </c>
      <c r="G54" s="84">
        <f t="shared" si="5"/>
        <v>3616.9</v>
      </c>
      <c r="H54" s="84">
        <f t="shared" si="5"/>
        <v>2823.3</v>
      </c>
      <c r="I54" s="117"/>
      <c r="J54" s="113"/>
      <c r="K54" s="113"/>
      <c r="L54" s="115"/>
    </row>
    <row r="55" spans="1:12" ht="12.75">
      <c r="A55" s="107"/>
      <c r="B55" s="108"/>
      <c r="C55" s="108"/>
      <c r="D55" s="109"/>
      <c r="E55" s="85" t="s">
        <v>38</v>
      </c>
      <c r="F55" s="84">
        <v>4285.3</v>
      </c>
      <c r="G55" s="84">
        <v>3616.9</v>
      </c>
      <c r="H55" s="84">
        <v>2823.3</v>
      </c>
      <c r="I55" s="117"/>
      <c r="J55" s="113"/>
      <c r="K55" s="113"/>
      <c r="L55" s="115"/>
    </row>
    <row r="56" spans="1:12" ht="12.75">
      <c r="A56" s="35" t="s">
        <v>77</v>
      </c>
      <c r="B56" s="112" t="s">
        <v>54</v>
      </c>
      <c r="C56" s="112"/>
      <c r="D56" s="112"/>
      <c r="E56" s="28" t="s">
        <v>12</v>
      </c>
      <c r="F56" s="29">
        <f aca="true" t="shared" si="6" ref="F56:H57">F57</f>
        <v>318</v>
      </c>
      <c r="G56" s="29">
        <f t="shared" si="6"/>
        <v>500</v>
      </c>
      <c r="H56" s="29">
        <f t="shared" si="6"/>
        <v>500</v>
      </c>
      <c r="I56" s="30" t="s">
        <v>13</v>
      </c>
      <c r="J56" s="31" t="s">
        <v>13</v>
      </c>
      <c r="K56" s="31" t="s">
        <v>13</v>
      </c>
      <c r="L56" s="39" t="s">
        <v>13</v>
      </c>
    </row>
    <row r="57" spans="1:12" ht="12.75">
      <c r="A57" s="36"/>
      <c r="B57" s="116" t="s">
        <v>20</v>
      </c>
      <c r="C57" s="116"/>
      <c r="D57" s="116"/>
      <c r="E57" s="77" t="s">
        <v>12</v>
      </c>
      <c r="F57" s="82">
        <f t="shared" si="6"/>
        <v>318</v>
      </c>
      <c r="G57" s="82">
        <f t="shared" si="6"/>
        <v>500</v>
      </c>
      <c r="H57" s="82">
        <f t="shared" si="6"/>
        <v>500</v>
      </c>
      <c r="I57" s="117" t="s">
        <v>56</v>
      </c>
      <c r="J57" s="113">
        <v>1</v>
      </c>
      <c r="K57" s="113">
        <v>1</v>
      </c>
      <c r="L57" s="115">
        <v>1</v>
      </c>
    </row>
    <row r="58" spans="1:12" ht="12.75">
      <c r="A58" s="107" t="s">
        <v>78</v>
      </c>
      <c r="B58" s="108" t="s">
        <v>149</v>
      </c>
      <c r="C58" s="108" t="s">
        <v>175</v>
      </c>
      <c r="D58" s="109" t="s">
        <v>150</v>
      </c>
      <c r="E58" s="83" t="s">
        <v>39</v>
      </c>
      <c r="F58" s="84">
        <f>F59</f>
        <v>318</v>
      </c>
      <c r="G58" s="84">
        <f>G59</f>
        <v>500</v>
      </c>
      <c r="H58" s="84">
        <f>H59</f>
        <v>500</v>
      </c>
      <c r="I58" s="117"/>
      <c r="J58" s="113"/>
      <c r="K58" s="113"/>
      <c r="L58" s="115"/>
    </row>
    <row r="59" spans="1:12" ht="12.75">
      <c r="A59" s="107"/>
      <c r="B59" s="108"/>
      <c r="C59" s="108"/>
      <c r="D59" s="109"/>
      <c r="E59" s="86" t="s">
        <v>38</v>
      </c>
      <c r="F59" s="84">
        <v>318</v>
      </c>
      <c r="G59" s="84">
        <v>500</v>
      </c>
      <c r="H59" s="84">
        <v>500</v>
      </c>
      <c r="I59" s="117"/>
      <c r="J59" s="113"/>
      <c r="K59" s="113"/>
      <c r="L59" s="115"/>
    </row>
    <row r="60" spans="1:14" ht="21" customHeight="1">
      <c r="A60" s="35" t="s">
        <v>79</v>
      </c>
      <c r="B60" s="112" t="s">
        <v>57</v>
      </c>
      <c r="C60" s="112"/>
      <c r="D60" s="112"/>
      <c r="E60" s="28" t="s">
        <v>12</v>
      </c>
      <c r="F60" s="29">
        <f>F61+F64+F67+F70+F73+F76+F79+F82</f>
        <v>6231</v>
      </c>
      <c r="G60" s="29">
        <f>G61+G64+G67+G70+G73+G76+G79+G82</f>
        <v>8071</v>
      </c>
      <c r="H60" s="29">
        <f>H61+H64+H67+H70+H73+H76+H79+H82</f>
        <v>8221</v>
      </c>
      <c r="I60" s="30" t="s">
        <v>13</v>
      </c>
      <c r="J60" s="31" t="s">
        <v>13</v>
      </c>
      <c r="K60" s="31" t="s">
        <v>13</v>
      </c>
      <c r="L60" s="39" t="s">
        <v>13</v>
      </c>
      <c r="N60" s="71"/>
    </row>
    <row r="61" spans="1:12" ht="12.75" customHeight="1">
      <c r="A61" s="36"/>
      <c r="B61" s="116" t="s">
        <v>20</v>
      </c>
      <c r="C61" s="116"/>
      <c r="D61" s="116"/>
      <c r="E61" s="77" t="s">
        <v>12</v>
      </c>
      <c r="F61" s="82">
        <f aca="true" t="shared" si="7" ref="F61:H62">F62</f>
        <v>350</v>
      </c>
      <c r="G61" s="82">
        <f t="shared" si="7"/>
        <v>2000</v>
      </c>
      <c r="H61" s="82">
        <f t="shared" si="7"/>
        <v>2000</v>
      </c>
      <c r="I61" s="117" t="s">
        <v>182</v>
      </c>
      <c r="J61" s="113">
        <v>1164</v>
      </c>
      <c r="K61" s="113">
        <v>3000</v>
      </c>
      <c r="L61" s="115">
        <v>3000</v>
      </c>
    </row>
    <row r="62" spans="1:12" ht="17.25" customHeight="1">
      <c r="A62" s="107" t="s">
        <v>80</v>
      </c>
      <c r="B62" s="108" t="s">
        <v>174</v>
      </c>
      <c r="C62" s="108" t="s">
        <v>55</v>
      </c>
      <c r="D62" s="109" t="s">
        <v>150</v>
      </c>
      <c r="E62" s="83" t="s">
        <v>39</v>
      </c>
      <c r="F62" s="84">
        <f t="shared" si="7"/>
        <v>350</v>
      </c>
      <c r="G62" s="84">
        <f t="shared" si="7"/>
        <v>2000</v>
      </c>
      <c r="H62" s="84">
        <f t="shared" si="7"/>
        <v>2000</v>
      </c>
      <c r="I62" s="117"/>
      <c r="J62" s="113"/>
      <c r="K62" s="113"/>
      <c r="L62" s="115"/>
    </row>
    <row r="63" spans="1:12" ht="18.75" customHeight="1">
      <c r="A63" s="107"/>
      <c r="B63" s="108"/>
      <c r="C63" s="108"/>
      <c r="D63" s="109"/>
      <c r="E63" s="86" t="s">
        <v>38</v>
      </c>
      <c r="F63" s="84">
        <v>350</v>
      </c>
      <c r="G63" s="84">
        <v>2000</v>
      </c>
      <c r="H63" s="84">
        <v>2000</v>
      </c>
      <c r="I63" s="117"/>
      <c r="J63" s="113"/>
      <c r="K63" s="113"/>
      <c r="L63" s="115"/>
    </row>
    <row r="64" spans="1:12" ht="12.75">
      <c r="A64" s="36"/>
      <c r="B64" s="116" t="s">
        <v>20</v>
      </c>
      <c r="C64" s="116"/>
      <c r="D64" s="116"/>
      <c r="E64" s="77" t="s">
        <v>12</v>
      </c>
      <c r="F64" s="82">
        <f aca="true" t="shared" si="8" ref="F64:H65">F65</f>
        <v>178</v>
      </c>
      <c r="G64" s="82">
        <f t="shared" si="8"/>
        <v>121</v>
      </c>
      <c r="H64" s="82">
        <f t="shared" si="8"/>
        <v>121</v>
      </c>
      <c r="I64" s="117" t="s">
        <v>13</v>
      </c>
      <c r="J64" s="113"/>
      <c r="K64" s="113"/>
      <c r="L64" s="115"/>
    </row>
    <row r="65" spans="1:12" ht="12.75">
      <c r="A65" s="107" t="s">
        <v>81</v>
      </c>
      <c r="B65" s="108" t="s">
        <v>58</v>
      </c>
      <c r="C65" s="108" t="s">
        <v>55</v>
      </c>
      <c r="D65" s="109" t="s">
        <v>150</v>
      </c>
      <c r="E65" s="83" t="s">
        <v>39</v>
      </c>
      <c r="F65" s="84">
        <f t="shared" si="8"/>
        <v>178</v>
      </c>
      <c r="G65" s="84">
        <f t="shared" si="8"/>
        <v>121</v>
      </c>
      <c r="H65" s="84">
        <f t="shared" si="8"/>
        <v>121</v>
      </c>
      <c r="I65" s="117"/>
      <c r="J65" s="113"/>
      <c r="K65" s="113"/>
      <c r="L65" s="115"/>
    </row>
    <row r="66" spans="1:12" ht="12.75">
      <c r="A66" s="107"/>
      <c r="B66" s="108"/>
      <c r="C66" s="108"/>
      <c r="D66" s="109"/>
      <c r="E66" s="86" t="s">
        <v>38</v>
      </c>
      <c r="F66" s="84">
        <v>178</v>
      </c>
      <c r="G66" s="84">
        <v>121</v>
      </c>
      <c r="H66" s="84">
        <v>121</v>
      </c>
      <c r="I66" s="117"/>
      <c r="J66" s="113"/>
      <c r="K66" s="113"/>
      <c r="L66" s="115"/>
    </row>
    <row r="67" spans="1:12" ht="12.75">
      <c r="A67" s="36"/>
      <c r="B67" s="116" t="s">
        <v>20</v>
      </c>
      <c r="C67" s="116"/>
      <c r="D67" s="116"/>
      <c r="E67" s="77" t="s">
        <v>12</v>
      </c>
      <c r="F67" s="82">
        <f aca="true" t="shared" si="9" ref="F67:H68">F68</f>
        <v>808</v>
      </c>
      <c r="G67" s="82">
        <f t="shared" si="9"/>
        <v>1000</v>
      </c>
      <c r="H67" s="82">
        <f t="shared" si="9"/>
        <v>1100</v>
      </c>
      <c r="I67" s="117" t="s">
        <v>188</v>
      </c>
      <c r="J67" s="113">
        <v>80</v>
      </c>
      <c r="K67" s="113">
        <v>80</v>
      </c>
      <c r="L67" s="115">
        <v>80</v>
      </c>
    </row>
    <row r="68" spans="1:12" ht="33" customHeight="1">
      <c r="A68" s="107" t="s">
        <v>82</v>
      </c>
      <c r="B68" s="108" t="s">
        <v>158</v>
      </c>
      <c r="C68" s="108" t="s">
        <v>59</v>
      </c>
      <c r="D68" s="109" t="s">
        <v>151</v>
      </c>
      <c r="E68" s="83" t="s">
        <v>39</v>
      </c>
      <c r="F68" s="84">
        <f t="shared" si="9"/>
        <v>808</v>
      </c>
      <c r="G68" s="84">
        <f t="shared" si="9"/>
        <v>1000</v>
      </c>
      <c r="H68" s="84">
        <f t="shared" si="9"/>
        <v>1100</v>
      </c>
      <c r="I68" s="117"/>
      <c r="J68" s="113"/>
      <c r="K68" s="113"/>
      <c r="L68" s="115"/>
    </row>
    <row r="69" spans="1:12" ht="36.75" customHeight="1">
      <c r="A69" s="107"/>
      <c r="B69" s="108"/>
      <c r="C69" s="108"/>
      <c r="D69" s="109"/>
      <c r="E69" s="86" t="s">
        <v>38</v>
      </c>
      <c r="F69" s="84">
        <v>808</v>
      </c>
      <c r="G69" s="84">
        <v>1000</v>
      </c>
      <c r="H69" s="84">
        <v>1100</v>
      </c>
      <c r="I69" s="117"/>
      <c r="J69" s="113"/>
      <c r="K69" s="113"/>
      <c r="L69" s="115"/>
    </row>
    <row r="70" spans="1:12" ht="12.75">
      <c r="A70" s="36"/>
      <c r="B70" s="116" t="s">
        <v>20</v>
      </c>
      <c r="C70" s="116"/>
      <c r="D70" s="116"/>
      <c r="E70" s="77" t="s">
        <v>12</v>
      </c>
      <c r="F70" s="82">
        <f aca="true" t="shared" si="10" ref="F70:H71">F71</f>
        <v>4800</v>
      </c>
      <c r="G70" s="82">
        <f t="shared" si="10"/>
        <v>4850</v>
      </c>
      <c r="H70" s="82">
        <f t="shared" si="10"/>
        <v>4900</v>
      </c>
      <c r="I70" s="117" t="s">
        <v>183</v>
      </c>
      <c r="J70" s="113">
        <v>80</v>
      </c>
      <c r="K70" s="113">
        <v>80</v>
      </c>
      <c r="L70" s="115">
        <v>80</v>
      </c>
    </row>
    <row r="71" spans="1:12" ht="35.25" customHeight="1">
      <c r="A71" s="107" t="s">
        <v>83</v>
      </c>
      <c r="B71" s="108" t="s">
        <v>159</v>
      </c>
      <c r="C71" s="108" t="s">
        <v>60</v>
      </c>
      <c r="D71" s="109" t="s">
        <v>151</v>
      </c>
      <c r="E71" s="83" t="s">
        <v>39</v>
      </c>
      <c r="F71" s="84">
        <f t="shared" si="10"/>
        <v>4800</v>
      </c>
      <c r="G71" s="84">
        <f t="shared" si="10"/>
        <v>4850</v>
      </c>
      <c r="H71" s="84">
        <f t="shared" si="10"/>
        <v>4900</v>
      </c>
      <c r="I71" s="117"/>
      <c r="J71" s="113"/>
      <c r="K71" s="113"/>
      <c r="L71" s="115"/>
    </row>
    <row r="72" spans="1:12" ht="35.25" customHeight="1">
      <c r="A72" s="107"/>
      <c r="B72" s="108"/>
      <c r="C72" s="108"/>
      <c r="D72" s="109"/>
      <c r="E72" s="86" t="s">
        <v>38</v>
      </c>
      <c r="F72" s="84">
        <v>4800</v>
      </c>
      <c r="G72" s="84">
        <v>4850</v>
      </c>
      <c r="H72" s="84">
        <v>4900</v>
      </c>
      <c r="I72" s="117"/>
      <c r="J72" s="113"/>
      <c r="K72" s="113"/>
      <c r="L72" s="115"/>
    </row>
    <row r="73" spans="1:12" ht="12.75">
      <c r="A73" s="36"/>
      <c r="B73" s="116" t="s">
        <v>20</v>
      </c>
      <c r="C73" s="116"/>
      <c r="D73" s="116"/>
      <c r="E73" s="77" t="s">
        <v>12</v>
      </c>
      <c r="F73" s="82">
        <f aca="true" t="shared" si="11" ref="F73:H74">F74</f>
        <v>20</v>
      </c>
      <c r="G73" s="82">
        <f t="shared" si="11"/>
        <v>20</v>
      </c>
      <c r="H73" s="82">
        <f t="shared" si="11"/>
        <v>20</v>
      </c>
      <c r="I73" s="117" t="s">
        <v>13</v>
      </c>
      <c r="J73" s="113"/>
      <c r="K73" s="113"/>
      <c r="L73" s="115"/>
    </row>
    <row r="74" spans="1:12" ht="18" customHeight="1">
      <c r="A74" s="107" t="s">
        <v>84</v>
      </c>
      <c r="B74" s="108" t="s">
        <v>61</v>
      </c>
      <c r="C74" s="108" t="s">
        <v>160</v>
      </c>
      <c r="D74" s="109" t="s">
        <v>166</v>
      </c>
      <c r="E74" s="83" t="s">
        <v>39</v>
      </c>
      <c r="F74" s="84">
        <f t="shared" si="11"/>
        <v>20</v>
      </c>
      <c r="G74" s="84">
        <f t="shared" si="11"/>
        <v>20</v>
      </c>
      <c r="H74" s="84">
        <f t="shared" si="11"/>
        <v>20</v>
      </c>
      <c r="I74" s="117"/>
      <c r="J74" s="113"/>
      <c r="K74" s="113"/>
      <c r="L74" s="115"/>
    </row>
    <row r="75" spans="1:12" ht="18" customHeight="1">
      <c r="A75" s="107"/>
      <c r="B75" s="108"/>
      <c r="C75" s="108"/>
      <c r="D75" s="109"/>
      <c r="E75" s="86" t="s">
        <v>38</v>
      </c>
      <c r="F75" s="84">
        <v>20</v>
      </c>
      <c r="G75" s="84">
        <v>20</v>
      </c>
      <c r="H75" s="84">
        <v>20</v>
      </c>
      <c r="I75" s="117"/>
      <c r="J75" s="113"/>
      <c r="K75" s="113"/>
      <c r="L75" s="115"/>
    </row>
    <row r="76" spans="1:12" ht="12.75">
      <c r="A76" s="36"/>
      <c r="B76" s="116" t="s">
        <v>20</v>
      </c>
      <c r="C76" s="116"/>
      <c r="D76" s="116"/>
      <c r="E76" s="77" t="s">
        <v>12</v>
      </c>
      <c r="F76" s="82">
        <f aca="true" t="shared" si="12" ref="F76:H77">F77</f>
        <v>10</v>
      </c>
      <c r="G76" s="82">
        <f t="shared" si="12"/>
        <v>15</v>
      </c>
      <c r="H76" s="82">
        <f t="shared" si="12"/>
        <v>15</v>
      </c>
      <c r="I76" s="117" t="s">
        <v>13</v>
      </c>
      <c r="J76" s="113"/>
      <c r="K76" s="113"/>
      <c r="L76" s="115"/>
    </row>
    <row r="77" spans="1:12" ht="12.75">
      <c r="A77" s="107" t="s">
        <v>85</v>
      </c>
      <c r="B77" s="108" t="s">
        <v>154</v>
      </c>
      <c r="C77" s="108" t="s">
        <v>62</v>
      </c>
      <c r="D77" s="109" t="s">
        <v>186</v>
      </c>
      <c r="E77" s="83" t="s">
        <v>39</v>
      </c>
      <c r="F77" s="84">
        <f t="shared" si="12"/>
        <v>10</v>
      </c>
      <c r="G77" s="84">
        <f t="shared" si="12"/>
        <v>15</v>
      </c>
      <c r="H77" s="84">
        <f t="shared" si="12"/>
        <v>15</v>
      </c>
      <c r="I77" s="117"/>
      <c r="J77" s="113"/>
      <c r="K77" s="113"/>
      <c r="L77" s="115"/>
    </row>
    <row r="78" spans="1:12" ht="12.75">
      <c r="A78" s="107"/>
      <c r="B78" s="108"/>
      <c r="C78" s="108"/>
      <c r="D78" s="109"/>
      <c r="E78" s="86" t="s">
        <v>21</v>
      </c>
      <c r="F78" s="84">
        <v>10</v>
      </c>
      <c r="G78" s="84">
        <v>15</v>
      </c>
      <c r="H78" s="84">
        <v>15</v>
      </c>
      <c r="I78" s="117"/>
      <c r="J78" s="113"/>
      <c r="K78" s="113"/>
      <c r="L78" s="115"/>
    </row>
    <row r="79" spans="1:12" ht="12.75">
      <c r="A79" s="36"/>
      <c r="B79" s="116" t="s">
        <v>20</v>
      </c>
      <c r="C79" s="116"/>
      <c r="D79" s="116"/>
      <c r="E79" s="77" t="s">
        <v>12</v>
      </c>
      <c r="F79" s="82">
        <f aca="true" t="shared" si="13" ref="F79:H80">F80</f>
        <v>25</v>
      </c>
      <c r="G79" s="82">
        <f t="shared" si="13"/>
        <v>25</v>
      </c>
      <c r="H79" s="82">
        <f t="shared" si="13"/>
        <v>25</v>
      </c>
      <c r="I79" s="117" t="s">
        <v>13</v>
      </c>
      <c r="J79" s="113"/>
      <c r="K79" s="113"/>
      <c r="L79" s="115"/>
    </row>
    <row r="80" spans="1:12" ht="23.25" customHeight="1">
      <c r="A80" s="107" t="s">
        <v>86</v>
      </c>
      <c r="B80" s="108" t="s">
        <v>176</v>
      </c>
      <c r="C80" s="108" t="s">
        <v>62</v>
      </c>
      <c r="D80" s="109" t="s">
        <v>147</v>
      </c>
      <c r="E80" s="83" t="s">
        <v>39</v>
      </c>
      <c r="F80" s="84">
        <f t="shared" si="13"/>
        <v>25</v>
      </c>
      <c r="G80" s="84">
        <f t="shared" si="13"/>
        <v>25</v>
      </c>
      <c r="H80" s="84">
        <f t="shared" si="13"/>
        <v>25</v>
      </c>
      <c r="I80" s="117"/>
      <c r="J80" s="113"/>
      <c r="K80" s="113"/>
      <c r="L80" s="115"/>
    </row>
    <row r="81" spans="1:12" ht="22.5" customHeight="1">
      <c r="A81" s="107"/>
      <c r="B81" s="108"/>
      <c r="C81" s="108"/>
      <c r="D81" s="109"/>
      <c r="E81" s="86" t="s">
        <v>38</v>
      </c>
      <c r="F81" s="84">
        <v>25</v>
      </c>
      <c r="G81" s="84">
        <v>25</v>
      </c>
      <c r="H81" s="84">
        <v>25</v>
      </c>
      <c r="I81" s="117"/>
      <c r="J81" s="113"/>
      <c r="K81" s="113"/>
      <c r="L81" s="115"/>
    </row>
    <row r="82" spans="1:12" ht="12.75">
      <c r="A82" s="36"/>
      <c r="B82" s="116" t="s">
        <v>20</v>
      </c>
      <c r="C82" s="116"/>
      <c r="D82" s="116"/>
      <c r="E82" s="77" t="s">
        <v>12</v>
      </c>
      <c r="F82" s="82">
        <f aca="true" t="shared" si="14" ref="F82:H83">F83</f>
        <v>40</v>
      </c>
      <c r="G82" s="82">
        <f t="shared" si="14"/>
        <v>40</v>
      </c>
      <c r="H82" s="82">
        <f t="shared" si="14"/>
        <v>40</v>
      </c>
      <c r="I82" s="117" t="s">
        <v>13</v>
      </c>
      <c r="J82" s="113"/>
      <c r="K82" s="113"/>
      <c r="L82" s="115"/>
    </row>
    <row r="83" spans="1:12" ht="12.75">
      <c r="A83" s="107" t="s">
        <v>87</v>
      </c>
      <c r="B83" s="108" t="s">
        <v>161</v>
      </c>
      <c r="C83" s="108" t="s">
        <v>62</v>
      </c>
      <c r="D83" s="109" t="s">
        <v>147</v>
      </c>
      <c r="E83" s="83" t="s">
        <v>39</v>
      </c>
      <c r="F83" s="84">
        <f t="shared" si="14"/>
        <v>40</v>
      </c>
      <c r="G83" s="84">
        <f t="shared" si="14"/>
        <v>40</v>
      </c>
      <c r="H83" s="84">
        <f t="shared" si="14"/>
        <v>40</v>
      </c>
      <c r="I83" s="117"/>
      <c r="J83" s="113"/>
      <c r="K83" s="113"/>
      <c r="L83" s="115"/>
    </row>
    <row r="84" spans="1:12" ht="12.75">
      <c r="A84" s="107"/>
      <c r="B84" s="108"/>
      <c r="C84" s="108"/>
      <c r="D84" s="109"/>
      <c r="E84" s="86" t="s">
        <v>21</v>
      </c>
      <c r="F84" s="84">
        <v>40</v>
      </c>
      <c r="G84" s="84">
        <v>40</v>
      </c>
      <c r="H84" s="84">
        <v>40</v>
      </c>
      <c r="I84" s="117"/>
      <c r="J84" s="113"/>
      <c r="K84" s="113"/>
      <c r="L84" s="115"/>
    </row>
    <row r="85" spans="1:12" ht="12.75">
      <c r="A85" s="35" t="s">
        <v>88</v>
      </c>
      <c r="B85" s="112" t="s">
        <v>63</v>
      </c>
      <c r="C85" s="112"/>
      <c r="D85" s="112"/>
      <c r="E85" s="28" t="s">
        <v>12</v>
      </c>
      <c r="F85" s="29">
        <f>F86+F89+F92+F95</f>
        <v>670</v>
      </c>
      <c r="G85" s="29">
        <f>G86+G89+G92+G95</f>
        <v>9204.3</v>
      </c>
      <c r="H85" s="29">
        <f>H86+H89+H92+H95</f>
        <v>455</v>
      </c>
      <c r="I85" s="30" t="s">
        <v>13</v>
      </c>
      <c r="J85" s="31" t="s">
        <v>13</v>
      </c>
      <c r="K85" s="31" t="s">
        <v>13</v>
      </c>
      <c r="L85" s="39" t="s">
        <v>13</v>
      </c>
    </row>
    <row r="86" spans="1:12" ht="12.75">
      <c r="A86" s="36"/>
      <c r="B86" s="116" t="s">
        <v>20</v>
      </c>
      <c r="C86" s="116"/>
      <c r="D86" s="116"/>
      <c r="E86" s="77" t="s">
        <v>12</v>
      </c>
      <c r="F86" s="82">
        <f aca="true" t="shared" si="15" ref="F86:H87">F87</f>
        <v>405</v>
      </c>
      <c r="G86" s="82">
        <f t="shared" si="15"/>
        <v>355</v>
      </c>
      <c r="H86" s="82">
        <f t="shared" si="15"/>
        <v>305</v>
      </c>
      <c r="I86" s="117" t="s">
        <v>13</v>
      </c>
      <c r="J86" s="119"/>
      <c r="K86" s="119"/>
      <c r="L86" s="118"/>
    </row>
    <row r="87" spans="1:12" ht="12.75">
      <c r="A87" s="107" t="s">
        <v>89</v>
      </c>
      <c r="B87" s="108" t="s">
        <v>64</v>
      </c>
      <c r="C87" s="108" t="s">
        <v>48</v>
      </c>
      <c r="D87" s="109" t="s">
        <v>147</v>
      </c>
      <c r="E87" s="83" t="s">
        <v>39</v>
      </c>
      <c r="F87" s="84">
        <f t="shared" si="15"/>
        <v>405</v>
      </c>
      <c r="G87" s="84">
        <f t="shared" si="15"/>
        <v>355</v>
      </c>
      <c r="H87" s="84">
        <f t="shared" si="15"/>
        <v>305</v>
      </c>
      <c r="I87" s="117"/>
      <c r="J87" s="119"/>
      <c r="K87" s="119"/>
      <c r="L87" s="118"/>
    </row>
    <row r="88" spans="1:12" ht="12.75">
      <c r="A88" s="107"/>
      <c r="B88" s="108"/>
      <c r="C88" s="108"/>
      <c r="D88" s="109"/>
      <c r="E88" s="86" t="s">
        <v>38</v>
      </c>
      <c r="F88" s="84">
        <v>405</v>
      </c>
      <c r="G88" s="84">
        <v>355</v>
      </c>
      <c r="H88" s="84">
        <v>305</v>
      </c>
      <c r="I88" s="117"/>
      <c r="J88" s="119"/>
      <c r="K88" s="119"/>
      <c r="L88" s="118"/>
    </row>
    <row r="89" spans="1:12" ht="12.75">
      <c r="A89" s="36"/>
      <c r="B89" s="116" t="s">
        <v>20</v>
      </c>
      <c r="C89" s="116"/>
      <c r="D89" s="116"/>
      <c r="E89" s="77" t="s">
        <v>12</v>
      </c>
      <c r="F89" s="82">
        <f aca="true" t="shared" si="16" ref="F89:H90">F90</f>
        <v>113</v>
      </c>
      <c r="G89" s="82">
        <f t="shared" si="16"/>
        <v>137</v>
      </c>
      <c r="H89" s="82">
        <f t="shared" si="16"/>
        <v>150</v>
      </c>
      <c r="I89" s="117" t="s">
        <v>13</v>
      </c>
      <c r="J89" s="119"/>
      <c r="K89" s="119"/>
      <c r="L89" s="118"/>
    </row>
    <row r="90" spans="1:12" ht="19.5" customHeight="1">
      <c r="A90" s="107" t="s">
        <v>90</v>
      </c>
      <c r="B90" s="108" t="s">
        <v>162</v>
      </c>
      <c r="C90" s="108" t="s">
        <v>65</v>
      </c>
      <c r="D90" s="109" t="s">
        <v>147</v>
      </c>
      <c r="E90" s="83" t="s">
        <v>39</v>
      </c>
      <c r="F90" s="84">
        <f t="shared" si="16"/>
        <v>113</v>
      </c>
      <c r="G90" s="84">
        <f t="shared" si="16"/>
        <v>137</v>
      </c>
      <c r="H90" s="84">
        <f t="shared" si="16"/>
        <v>150</v>
      </c>
      <c r="I90" s="117"/>
      <c r="J90" s="119"/>
      <c r="K90" s="119"/>
      <c r="L90" s="118"/>
    </row>
    <row r="91" spans="1:12" ht="18" customHeight="1">
      <c r="A91" s="107"/>
      <c r="B91" s="108"/>
      <c r="C91" s="108"/>
      <c r="D91" s="109"/>
      <c r="E91" s="86" t="s">
        <v>38</v>
      </c>
      <c r="F91" s="84">
        <v>113</v>
      </c>
      <c r="G91" s="84">
        <v>137</v>
      </c>
      <c r="H91" s="84">
        <v>150</v>
      </c>
      <c r="I91" s="117"/>
      <c r="J91" s="119"/>
      <c r="K91" s="119"/>
      <c r="L91" s="118"/>
    </row>
    <row r="92" spans="1:12" ht="14.25" customHeight="1">
      <c r="A92" s="36"/>
      <c r="B92" s="116" t="s">
        <v>20</v>
      </c>
      <c r="C92" s="116"/>
      <c r="D92" s="116"/>
      <c r="E92" s="77" t="s">
        <v>12</v>
      </c>
      <c r="F92" s="82">
        <f aca="true" t="shared" si="17" ref="F92:H96">F93</f>
        <v>117</v>
      </c>
      <c r="G92" s="82">
        <f t="shared" si="17"/>
        <v>0</v>
      </c>
      <c r="H92" s="82">
        <f t="shared" si="17"/>
        <v>0</v>
      </c>
      <c r="I92" s="117" t="s">
        <v>100</v>
      </c>
      <c r="J92" s="119">
        <v>1</v>
      </c>
      <c r="K92" s="119">
        <v>1</v>
      </c>
      <c r="L92" s="118"/>
    </row>
    <row r="93" spans="1:12" ht="13.5" customHeight="1">
      <c r="A93" s="107" t="s">
        <v>91</v>
      </c>
      <c r="B93" s="108" t="s">
        <v>66</v>
      </c>
      <c r="C93" s="108" t="s">
        <v>55</v>
      </c>
      <c r="D93" s="109" t="s">
        <v>152</v>
      </c>
      <c r="E93" s="83" t="s">
        <v>39</v>
      </c>
      <c r="F93" s="84">
        <f t="shared" si="17"/>
        <v>117</v>
      </c>
      <c r="G93" s="84">
        <f t="shared" si="17"/>
        <v>0</v>
      </c>
      <c r="H93" s="84">
        <f t="shared" si="17"/>
        <v>0</v>
      </c>
      <c r="I93" s="117"/>
      <c r="J93" s="119"/>
      <c r="K93" s="119"/>
      <c r="L93" s="118"/>
    </row>
    <row r="94" spans="1:12" ht="15.75" customHeight="1">
      <c r="A94" s="107"/>
      <c r="B94" s="108"/>
      <c r="C94" s="108"/>
      <c r="D94" s="109"/>
      <c r="E94" s="86" t="s">
        <v>38</v>
      </c>
      <c r="F94" s="84">
        <v>117</v>
      </c>
      <c r="G94" s="84"/>
      <c r="H94" s="84"/>
      <c r="I94" s="117"/>
      <c r="J94" s="119"/>
      <c r="K94" s="119"/>
      <c r="L94" s="118"/>
    </row>
    <row r="95" spans="1:12" ht="12.75">
      <c r="A95" s="36"/>
      <c r="B95" s="116" t="s">
        <v>20</v>
      </c>
      <c r="C95" s="116"/>
      <c r="D95" s="116"/>
      <c r="E95" s="77" t="s">
        <v>12</v>
      </c>
      <c r="F95" s="82">
        <f>F96</f>
        <v>35</v>
      </c>
      <c r="G95" s="82">
        <f t="shared" si="17"/>
        <v>8712.3</v>
      </c>
      <c r="H95" s="82">
        <f t="shared" si="17"/>
        <v>0</v>
      </c>
      <c r="I95" s="117" t="s">
        <v>13</v>
      </c>
      <c r="J95" s="161"/>
      <c r="K95" s="161"/>
      <c r="L95" s="162"/>
    </row>
    <row r="96" spans="1:12" ht="12.75" customHeight="1">
      <c r="A96" s="158" t="s">
        <v>99</v>
      </c>
      <c r="B96" s="108" t="s">
        <v>163</v>
      </c>
      <c r="C96" s="108" t="s">
        <v>59</v>
      </c>
      <c r="D96" s="109" t="s">
        <v>153</v>
      </c>
      <c r="E96" s="83" t="s">
        <v>39</v>
      </c>
      <c r="F96" s="84">
        <f>F97+F98</f>
        <v>35</v>
      </c>
      <c r="G96" s="84">
        <f t="shared" si="17"/>
        <v>8712.3</v>
      </c>
      <c r="H96" s="84">
        <f t="shared" si="17"/>
        <v>0</v>
      </c>
      <c r="I96" s="117"/>
      <c r="J96" s="161"/>
      <c r="K96" s="161"/>
      <c r="L96" s="162"/>
    </row>
    <row r="97" spans="1:12" ht="12.75">
      <c r="A97" s="159"/>
      <c r="B97" s="108"/>
      <c r="C97" s="108"/>
      <c r="D97" s="109"/>
      <c r="E97" s="86" t="s">
        <v>38</v>
      </c>
      <c r="F97" s="84">
        <v>35</v>
      </c>
      <c r="G97" s="84">
        <v>8712.3</v>
      </c>
      <c r="H97" s="84">
        <v>0</v>
      </c>
      <c r="I97" s="117"/>
      <c r="J97" s="161"/>
      <c r="K97" s="161"/>
      <c r="L97" s="162"/>
    </row>
    <row r="98" spans="1:12" ht="12.75">
      <c r="A98" s="160"/>
      <c r="B98" s="108"/>
      <c r="C98" s="108"/>
      <c r="D98" s="109"/>
      <c r="E98" s="86" t="s">
        <v>21</v>
      </c>
      <c r="F98" s="84"/>
      <c r="G98" s="84"/>
      <c r="H98" s="84"/>
      <c r="I98" s="117"/>
      <c r="J98" s="161"/>
      <c r="K98" s="161"/>
      <c r="L98" s="162"/>
    </row>
    <row r="99" spans="1:12" ht="12.75">
      <c r="A99" s="38" t="s">
        <v>92</v>
      </c>
      <c r="B99" s="139" t="s">
        <v>104</v>
      </c>
      <c r="C99" s="139"/>
      <c r="D99" s="139"/>
      <c r="E99" s="26" t="s">
        <v>12</v>
      </c>
      <c r="F99" s="27">
        <f>F100</f>
        <v>1430</v>
      </c>
      <c r="G99" s="27">
        <f>G100</f>
        <v>1506</v>
      </c>
      <c r="H99" s="27">
        <f>H100</f>
        <v>1506</v>
      </c>
      <c r="I99" s="23" t="s">
        <v>13</v>
      </c>
      <c r="J99" s="20" t="s">
        <v>13</v>
      </c>
      <c r="K99" s="20" t="s">
        <v>13</v>
      </c>
      <c r="L99" s="34" t="s">
        <v>13</v>
      </c>
    </row>
    <row r="100" spans="1:12" ht="24" customHeight="1">
      <c r="A100" s="35" t="s">
        <v>93</v>
      </c>
      <c r="B100" s="112" t="s">
        <v>97</v>
      </c>
      <c r="C100" s="112"/>
      <c r="D100" s="112"/>
      <c r="E100" s="28" t="s">
        <v>12</v>
      </c>
      <c r="F100" s="29">
        <f>F101+F104</f>
        <v>1430</v>
      </c>
      <c r="G100" s="29">
        <f>G101+G104</f>
        <v>1506</v>
      </c>
      <c r="H100" s="29">
        <f>H101+H104</f>
        <v>1506</v>
      </c>
      <c r="I100" s="30" t="s">
        <v>13</v>
      </c>
      <c r="J100" s="31" t="s">
        <v>13</v>
      </c>
      <c r="K100" s="31" t="s">
        <v>13</v>
      </c>
      <c r="L100" s="39" t="s">
        <v>13</v>
      </c>
    </row>
    <row r="101" spans="1:12" ht="13.5" customHeight="1">
      <c r="A101" s="35"/>
      <c r="B101" s="116" t="s">
        <v>20</v>
      </c>
      <c r="C101" s="116"/>
      <c r="D101" s="116"/>
      <c r="E101" s="77" t="s">
        <v>12</v>
      </c>
      <c r="F101" s="87">
        <f aca="true" t="shared" si="18" ref="F101:H102">F102</f>
        <v>30</v>
      </c>
      <c r="G101" s="87">
        <f t="shared" si="18"/>
        <v>6</v>
      </c>
      <c r="H101" s="87">
        <f t="shared" si="18"/>
        <v>6</v>
      </c>
      <c r="I101" s="157" t="s">
        <v>13</v>
      </c>
      <c r="J101" s="161"/>
      <c r="K101" s="161"/>
      <c r="L101" s="162"/>
    </row>
    <row r="102" spans="1:12" ht="12.75">
      <c r="A102" s="154" t="s">
        <v>94</v>
      </c>
      <c r="B102" s="155" t="s">
        <v>187</v>
      </c>
      <c r="C102" s="155" t="s">
        <v>48</v>
      </c>
      <c r="D102" s="156" t="s">
        <v>147</v>
      </c>
      <c r="E102" s="83" t="s">
        <v>39</v>
      </c>
      <c r="F102" s="87">
        <f t="shared" si="18"/>
        <v>30</v>
      </c>
      <c r="G102" s="87">
        <f t="shared" si="18"/>
        <v>6</v>
      </c>
      <c r="H102" s="87">
        <f t="shared" si="18"/>
        <v>6</v>
      </c>
      <c r="I102" s="157"/>
      <c r="J102" s="161"/>
      <c r="K102" s="161"/>
      <c r="L102" s="162"/>
    </row>
    <row r="103" spans="1:12" ht="12.75">
      <c r="A103" s="154"/>
      <c r="B103" s="155"/>
      <c r="C103" s="155"/>
      <c r="D103" s="156"/>
      <c r="E103" s="86" t="s">
        <v>38</v>
      </c>
      <c r="F103" s="87">
        <v>30</v>
      </c>
      <c r="G103" s="87">
        <v>6</v>
      </c>
      <c r="H103" s="87">
        <v>6</v>
      </c>
      <c r="I103" s="157"/>
      <c r="J103" s="161"/>
      <c r="K103" s="161"/>
      <c r="L103" s="162"/>
    </row>
    <row r="104" spans="1:12" ht="12.75">
      <c r="A104" s="36"/>
      <c r="B104" s="116" t="s">
        <v>20</v>
      </c>
      <c r="C104" s="116"/>
      <c r="D104" s="116"/>
      <c r="E104" s="77" t="s">
        <v>12</v>
      </c>
      <c r="F104" s="82">
        <f aca="true" t="shared" si="19" ref="F104:H105">F105</f>
        <v>1400</v>
      </c>
      <c r="G104" s="82">
        <f t="shared" si="19"/>
        <v>1500</v>
      </c>
      <c r="H104" s="82">
        <f t="shared" si="19"/>
        <v>1500</v>
      </c>
      <c r="I104" s="117" t="s">
        <v>96</v>
      </c>
      <c r="J104" s="113">
        <v>100</v>
      </c>
      <c r="K104" s="113">
        <v>100</v>
      </c>
      <c r="L104" s="115">
        <v>100</v>
      </c>
    </row>
    <row r="105" spans="1:12" ht="17.25" customHeight="1">
      <c r="A105" s="107" t="s">
        <v>98</v>
      </c>
      <c r="B105" s="108" t="s">
        <v>164</v>
      </c>
      <c r="C105" s="108" t="s">
        <v>95</v>
      </c>
      <c r="D105" s="109" t="s">
        <v>150</v>
      </c>
      <c r="E105" s="83" t="s">
        <v>39</v>
      </c>
      <c r="F105" s="84">
        <f t="shared" si="19"/>
        <v>1400</v>
      </c>
      <c r="G105" s="84">
        <f t="shared" si="19"/>
        <v>1500</v>
      </c>
      <c r="H105" s="84">
        <f t="shared" si="19"/>
        <v>1500</v>
      </c>
      <c r="I105" s="117"/>
      <c r="J105" s="113"/>
      <c r="K105" s="113"/>
      <c r="L105" s="115"/>
    </row>
    <row r="106" spans="1:12" ht="19.5" customHeight="1" thickBot="1">
      <c r="A106" s="151"/>
      <c r="B106" s="152"/>
      <c r="C106" s="152"/>
      <c r="D106" s="153"/>
      <c r="E106" s="88" t="s">
        <v>38</v>
      </c>
      <c r="F106" s="89">
        <v>1400</v>
      </c>
      <c r="G106" s="89">
        <v>1500</v>
      </c>
      <c r="H106" s="89">
        <v>1500</v>
      </c>
      <c r="I106" s="149"/>
      <c r="J106" s="150"/>
      <c r="K106" s="150"/>
      <c r="L106" s="163"/>
    </row>
    <row r="108" spans="1:12" ht="12.75">
      <c r="A108" s="110" t="s">
        <v>101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</row>
    <row r="109" spans="1:12" ht="12.75">
      <c r="A109" s="111" t="s">
        <v>102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</row>
    <row r="110" spans="1:12" ht="15" customHeight="1">
      <c r="A110" s="114" t="s">
        <v>168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</row>
  </sheetData>
  <sheetProtection/>
  <mergeCells count="236">
    <mergeCell ref="J95:J98"/>
    <mergeCell ref="K95:K98"/>
    <mergeCell ref="L95:L98"/>
    <mergeCell ref="L104:L106"/>
    <mergeCell ref="J101:J103"/>
    <mergeCell ref="K101:K103"/>
    <mergeCell ref="L101:L103"/>
    <mergeCell ref="K104:K106"/>
    <mergeCell ref="I101:I103"/>
    <mergeCell ref="I95:I98"/>
    <mergeCell ref="B95:D95"/>
    <mergeCell ref="A96:A98"/>
    <mergeCell ref="B96:B98"/>
    <mergeCell ref="C96:C98"/>
    <mergeCell ref="D96:D98"/>
    <mergeCell ref="B99:D99"/>
    <mergeCell ref="A105:A106"/>
    <mergeCell ref="B105:B106"/>
    <mergeCell ref="C105:C106"/>
    <mergeCell ref="B104:D104"/>
    <mergeCell ref="B100:D100"/>
    <mergeCell ref="D105:D106"/>
    <mergeCell ref="A102:A103"/>
    <mergeCell ref="B102:B103"/>
    <mergeCell ref="C102:C103"/>
    <mergeCell ref="D102:D103"/>
    <mergeCell ref="I104:I106"/>
    <mergeCell ref="J104:J106"/>
    <mergeCell ref="B101:D101"/>
    <mergeCell ref="L92:L94"/>
    <mergeCell ref="A93:A94"/>
    <mergeCell ref="B93:B94"/>
    <mergeCell ref="C93:C94"/>
    <mergeCell ref="D93:D94"/>
    <mergeCell ref="B92:D92"/>
    <mergeCell ref="I92:I94"/>
    <mergeCell ref="J92:J94"/>
    <mergeCell ref="K92:K94"/>
    <mergeCell ref="L89:L91"/>
    <mergeCell ref="A90:A91"/>
    <mergeCell ref="B90:B91"/>
    <mergeCell ref="C90:C91"/>
    <mergeCell ref="D90:D91"/>
    <mergeCell ref="B89:D89"/>
    <mergeCell ref="I89:I91"/>
    <mergeCell ref="J89:J91"/>
    <mergeCell ref="K89:K91"/>
    <mergeCell ref="K86:K88"/>
    <mergeCell ref="L86:L88"/>
    <mergeCell ref="A87:A88"/>
    <mergeCell ref="B87:B88"/>
    <mergeCell ref="C87:C88"/>
    <mergeCell ref="D87:D88"/>
    <mergeCell ref="B85:D85"/>
    <mergeCell ref="B86:D86"/>
    <mergeCell ref="I86:I88"/>
    <mergeCell ref="J86:J88"/>
    <mergeCell ref="L82:L84"/>
    <mergeCell ref="A83:A84"/>
    <mergeCell ref="B83:B84"/>
    <mergeCell ref="C83:C84"/>
    <mergeCell ref="D83:D84"/>
    <mergeCell ref="B82:D82"/>
    <mergeCell ref="I82:I84"/>
    <mergeCell ref="J82:J84"/>
    <mergeCell ref="K82:K84"/>
    <mergeCell ref="L79:L81"/>
    <mergeCell ref="A80:A81"/>
    <mergeCell ref="B80:B81"/>
    <mergeCell ref="C80:C81"/>
    <mergeCell ref="D80:D81"/>
    <mergeCell ref="B79:D79"/>
    <mergeCell ref="I79:I81"/>
    <mergeCell ref="J79:J81"/>
    <mergeCell ref="K79:K81"/>
    <mergeCell ref="L76:L78"/>
    <mergeCell ref="A77:A78"/>
    <mergeCell ref="B77:B78"/>
    <mergeCell ref="C77:C78"/>
    <mergeCell ref="D77:D78"/>
    <mergeCell ref="B76:D76"/>
    <mergeCell ref="I76:I78"/>
    <mergeCell ref="J76:J78"/>
    <mergeCell ref="K76:K78"/>
    <mergeCell ref="L73:L75"/>
    <mergeCell ref="A74:A75"/>
    <mergeCell ref="B74:B75"/>
    <mergeCell ref="C74:C75"/>
    <mergeCell ref="D74:D75"/>
    <mergeCell ref="B73:D73"/>
    <mergeCell ref="I73:I75"/>
    <mergeCell ref="J73:J75"/>
    <mergeCell ref="K73:K75"/>
    <mergeCell ref="I70:I72"/>
    <mergeCell ref="J70:J72"/>
    <mergeCell ref="K70:K72"/>
    <mergeCell ref="L70:L72"/>
    <mergeCell ref="B70:D70"/>
    <mergeCell ref="A71:A72"/>
    <mergeCell ref="B71:B72"/>
    <mergeCell ref="C71:C72"/>
    <mergeCell ref="D71:D72"/>
    <mergeCell ref="K64:K66"/>
    <mergeCell ref="L67:L69"/>
    <mergeCell ref="A68:A69"/>
    <mergeCell ref="B68:B69"/>
    <mergeCell ref="C68:C69"/>
    <mergeCell ref="D68:D69"/>
    <mergeCell ref="B67:D67"/>
    <mergeCell ref="I67:I69"/>
    <mergeCell ref="J67:J69"/>
    <mergeCell ref="K67:K69"/>
    <mergeCell ref="B65:B66"/>
    <mergeCell ref="C65:C66"/>
    <mergeCell ref="D65:D66"/>
    <mergeCell ref="B64:D64"/>
    <mergeCell ref="I64:I66"/>
    <mergeCell ref="J64:J66"/>
    <mergeCell ref="A41:A42"/>
    <mergeCell ref="C44:C45"/>
    <mergeCell ref="B44:B45"/>
    <mergeCell ref="A44:A45"/>
    <mergeCell ref="B43:D43"/>
    <mergeCell ref="E10:E19"/>
    <mergeCell ref="B22:D22"/>
    <mergeCell ref="A10:A19"/>
    <mergeCell ref="B10:B19"/>
    <mergeCell ref="C10:C19"/>
    <mergeCell ref="D10:D19"/>
    <mergeCell ref="B21:D21"/>
    <mergeCell ref="B29:D29"/>
    <mergeCell ref="B23:D23"/>
    <mergeCell ref="B24:D24"/>
    <mergeCell ref="B25:D25"/>
    <mergeCell ref="C38:C39"/>
    <mergeCell ref="D38:D39"/>
    <mergeCell ref="B34:D34"/>
    <mergeCell ref="B35:D35"/>
    <mergeCell ref="B36:D36"/>
    <mergeCell ref="B37:D37"/>
    <mergeCell ref="L37:L39"/>
    <mergeCell ref="J37:J39"/>
    <mergeCell ref="I37:I39"/>
    <mergeCell ref="A4:L4"/>
    <mergeCell ref="A5:L5"/>
    <mergeCell ref="A6:L6"/>
    <mergeCell ref="A7:L7"/>
    <mergeCell ref="A8:L8"/>
    <mergeCell ref="A38:A39"/>
    <mergeCell ref="B38:B39"/>
    <mergeCell ref="L23:L34"/>
    <mergeCell ref="J23:J34"/>
    <mergeCell ref="I23:I34"/>
    <mergeCell ref="B30:D30"/>
    <mergeCell ref="B31:D31"/>
    <mergeCell ref="B32:D32"/>
    <mergeCell ref="B33:D33"/>
    <mergeCell ref="B26:D26"/>
    <mergeCell ref="B27:D27"/>
    <mergeCell ref="B28:D28"/>
    <mergeCell ref="F10:F19"/>
    <mergeCell ref="H10:H19"/>
    <mergeCell ref="G10:G19"/>
    <mergeCell ref="J11:L11"/>
    <mergeCell ref="J12:J19"/>
    <mergeCell ref="L12:L19"/>
    <mergeCell ref="I10:L10"/>
    <mergeCell ref="I11:I19"/>
    <mergeCell ref="L43:L45"/>
    <mergeCell ref="B41:B42"/>
    <mergeCell ref="C41:C42"/>
    <mergeCell ref="D41:D42"/>
    <mergeCell ref="D44:D45"/>
    <mergeCell ref="L40:L42"/>
    <mergeCell ref="J40:J42"/>
    <mergeCell ref="I40:I42"/>
    <mergeCell ref="B40:D40"/>
    <mergeCell ref="K23:K34"/>
    <mergeCell ref="K12:K19"/>
    <mergeCell ref="I43:I45"/>
    <mergeCell ref="K43:K45"/>
    <mergeCell ref="K40:K42"/>
    <mergeCell ref="K37:K39"/>
    <mergeCell ref="J43:J45"/>
    <mergeCell ref="L46:L48"/>
    <mergeCell ref="A47:A48"/>
    <mergeCell ref="B47:B48"/>
    <mergeCell ref="C47:C48"/>
    <mergeCell ref="D47:D48"/>
    <mergeCell ref="B46:D46"/>
    <mergeCell ref="I46:I48"/>
    <mergeCell ref="J46:J48"/>
    <mergeCell ref="K46:K48"/>
    <mergeCell ref="A51:A52"/>
    <mergeCell ref="B51:B52"/>
    <mergeCell ref="C51:C52"/>
    <mergeCell ref="D51:D52"/>
    <mergeCell ref="B50:D50"/>
    <mergeCell ref="I50:I52"/>
    <mergeCell ref="B53:D53"/>
    <mergeCell ref="I53:I55"/>
    <mergeCell ref="J53:J55"/>
    <mergeCell ref="K53:K55"/>
    <mergeCell ref="L53:L55"/>
    <mergeCell ref="L50:L52"/>
    <mergeCell ref="J50:J52"/>
    <mergeCell ref="K50:K52"/>
    <mergeCell ref="L57:L59"/>
    <mergeCell ref="A58:A59"/>
    <mergeCell ref="B58:B59"/>
    <mergeCell ref="C58:C59"/>
    <mergeCell ref="D58:D59"/>
    <mergeCell ref="B57:D57"/>
    <mergeCell ref="I57:I59"/>
    <mergeCell ref="J57:J59"/>
    <mergeCell ref="K57:K59"/>
    <mergeCell ref="A110:L110"/>
    <mergeCell ref="L61:L63"/>
    <mergeCell ref="A62:A63"/>
    <mergeCell ref="B62:B63"/>
    <mergeCell ref="C62:C63"/>
    <mergeCell ref="D62:D63"/>
    <mergeCell ref="L64:L66"/>
    <mergeCell ref="A65:A66"/>
    <mergeCell ref="B61:D61"/>
    <mergeCell ref="I61:I63"/>
    <mergeCell ref="A54:A55"/>
    <mergeCell ref="B54:B55"/>
    <mergeCell ref="C54:C55"/>
    <mergeCell ref="D54:D55"/>
    <mergeCell ref="A108:L108"/>
    <mergeCell ref="A109:L109"/>
    <mergeCell ref="B56:D56"/>
    <mergeCell ref="J61:J63"/>
    <mergeCell ref="B60:D60"/>
    <mergeCell ref="K61:K63"/>
  </mergeCells>
  <conditionalFormatting sqref="G65:H66 G51:H52 B46:D46 B43:D43 A46:A47 I46:L46 B40:D40 A43:A44 K43 B67:D67 E40:H48 K40 T9:IV39 M9:M39 A9:A41 A1:IV8 L35:L36 L49:IV49 B37:H39 A49:A51 G54:H55 G50:L50 B50:D50 A53:A54 G57:I57 B53:D53 G53:L53 M50:IV55 E50:F55 L56:IV56 L60:IV60 G61:I61 B57:D57 G62:H63 E57:F59 M57:IV59 G58:H59 G64:L64 B61:D61 G67:L67 B64:D64 B70:D70 G73:L73 B73:D73 G74:H75 G76:L76 B76:D76 G77:H78 G79:L79 B79:D79 G80:H81 G83:H84 G82:L82 B82:D82 L85:IV85 G86:L86 B86:D86 G89:L89 B89:D89 G92:L92 B92:D92 L100:IV101 G104:L104 A107:IV107 I70:L70 G68:H72 A100:A102 B104:D104 G93:H94 G95:L95 B95:D95 B35:K35 I37:J43 L40:L43 K37:L39 A111:IV65536 M108:IV110 G96:H98 A99:IV99 N9:S23 M61:IV84 E61:F84 A104:A106 M40:IV48 N35:S39 E86:F98 M86:IV98 A56:A96 G87:H91 E104:H106 M102:IV106 B9:L22">
    <cfRule type="cellIs" priority="15" dxfId="1" operator="equal" stopIfTrue="1">
      <formula>0</formula>
    </cfRule>
  </conditionalFormatting>
  <conditionalFormatting sqref="B23:B34 B56:K56 B60:K60 H29:L32 H34:L34 I33:L33 I24:L28 E28:H28 B49:K49 C23:L23 B102:D102 F102:H103 F101:K101 B36:K36 B85:K85 B100:K100">
    <cfRule type="cellIs" priority="16" dxfId="7" operator="equal" stopIfTrue="1">
      <formula>0</formula>
    </cfRule>
  </conditionalFormatting>
  <conditionalFormatting sqref="J57:L57">
    <cfRule type="cellIs" priority="14" dxfId="1" operator="equal" stopIfTrue="1">
      <formula>0</formula>
    </cfRule>
  </conditionalFormatting>
  <conditionalFormatting sqref="J61:L61">
    <cfRule type="cellIs" priority="13" dxfId="1" operator="equal" stopIfTrue="1">
      <formula>0</formula>
    </cfRule>
  </conditionalFormatting>
  <conditionalFormatting sqref="A108:A110">
    <cfRule type="cellIs" priority="12" dxfId="1" operator="equal" stopIfTrue="1">
      <formula>0</formula>
    </cfRule>
  </conditionalFormatting>
  <conditionalFormatting sqref="D41:D42">
    <cfRule type="cellIs" priority="11" dxfId="1" operator="equal" stopIfTrue="1">
      <formula>0</formula>
    </cfRule>
  </conditionalFormatting>
  <conditionalFormatting sqref="D44:D45">
    <cfRule type="cellIs" priority="10" dxfId="1" operator="equal" stopIfTrue="1">
      <formula>0</formula>
    </cfRule>
  </conditionalFormatting>
  <conditionalFormatting sqref="D47:D48">
    <cfRule type="cellIs" priority="9" dxfId="1" operator="equal" stopIfTrue="1">
      <formula>0</formula>
    </cfRule>
  </conditionalFormatting>
  <conditionalFormatting sqref="B101:D101">
    <cfRule type="cellIs" priority="5" dxfId="1" operator="equal" stopIfTrue="1">
      <formula>0</formula>
    </cfRule>
  </conditionalFormatting>
  <conditionalFormatting sqref="E101:E103">
    <cfRule type="cellIs" priority="4" dxfId="1" operator="equal" stopIfTrue="1">
      <formula>0</formula>
    </cfRule>
  </conditionalFormatting>
  <printOptions horizontalCentered="1"/>
  <pageMargins left="0.3937007874015748" right="0.3937007874015748" top="0.984251968503937" bottom="0.3937007874015748" header="0.5905511811023623" footer="0.5118110236220472"/>
  <pageSetup firstPageNumber="7" useFirstPageNumber="1" horizontalDpi="600" verticalDpi="600" orientation="landscape" paperSize="9" scale="99" r:id="rId1"/>
  <headerFooter alignWithMargins="0">
    <oddHeader>&amp;C&amp;"Times New Roman,Обычный"&amp;P</oddHeader>
  </headerFooter>
  <rowBreaks count="3" manualBreakCount="3">
    <brk id="35" max="11" man="1"/>
    <brk id="66" max="11" man="1"/>
    <brk id="9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SheetLayoutView="100" zoomScalePageLayoutView="0" workbookViewId="0" topLeftCell="A1">
      <selection activeCell="M3" sqref="M3"/>
    </sheetView>
  </sheetViews>
  <sheetFormatPr defaultColWidth="9.140625" defaultRowHeight="12.75"/>
  <cols>
    <col min="1" max="1" width="8.00390625" style="0" customWidth="1"/>
    <col min="2" max="2" width="33.7109375" style="0" customWidth="1"/>
    <col min="3" max="3" width="17.421875" style="0" customWidth="1"/>
    <col min="4" max="4" width="10.00390625" style="0" customWidth="1"/>
    <col min="9" max="9" width="19.28125" style="4" customWidth="1"/>
    <col min="10" max="10" width="5.421875" style="4" customWidth="1"/>
    <col min="11" max="11" width="5.57421875" style="4" customWidth="1"/>
    <col min="12" max="12" width="5.7109375" style="4" customWidth="1"/>
  </cols>
  <sheetData>
    <row r="1" spans="1:12" ht="15.75">
      <c r="A1" s="1"/>
      <c r="B1" s="2"/>
      <c r="C1" s="2"/>
      <c r="D1" s="2"/>
      <c r="E1" s="2"/>
      <c r="F1" s="2"/>
      <c r="G1" s="2"/>
      <c r="H1" s="3"/>
      <c r="I1" s="40"/>
      <c r="J1" s="40"/>
      <c r="K1" s="40"/>
      <c r="L1" s="40"/>
    </row>
    <row r="2" spans="1:12" ht="15.75">
      <c r="A2" s="1"/>
      <c r="B2" s="2"/>
      <c r="C2" s="2"/>
      <c r="D2" s="2"/>
      <c r="E2" s="2"/>
      <c r="F2" s="2"/>
      <c r="G2" s="2"/>
      <c r="H2" s="3"/>
      <c r="I2" s="40"/>
      <c r="J2" s="40"/>
      <c r="K2" s="40"/>
      <c r="L2" s="40"/>
    </row>
    <row r="3" ht="13.5" customHeight="1">
      <c r="M3" s="5"/>
    </row>
    <row r="4" spans="1:12" ht="12.75">
      <c r="A4" s="133" t="s">
        <v>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3" ht="12.75" customHeight="1">
      <c r="A5" s="134" t="s">
        <v>169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6"/>
    </row>
    <row r="6" spans="1:13" ht="12.75">
      <c r="A6" s="135" t="s">
        <v>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7"/>
    </row>
    <row r="7" spans="1:13" ht="12.75">
      <c r="A7" s="136" t="s">
        <v>40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8"/>
    </row>
    <row r="8" spans="1:13" ht="12.75">
      <c r="A8" s="137" t="s">
        <v>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9"/>
    </row>
    <row r="9" spans="1:12" ht="13.5" thickBot="1">
      <c r="A9" s="10"/>
      <c r="B9" s="11"/>
      <c r="C9" s="11"/>
      <c r="D9" s="12"/>
      <c r="F9" s="13"/>
      <c r="G9" s="13"/>
      <c r="H9" s="13"/>
      <c r="L9" s="14" t="s">
        <v>190</v>
      </c>
    </row>
    <row r="10" spans="1:12" ht="12.75" customHeight="1">
      <c r="A10" s="145" t="s">
        <v>4</v>
      </c>
      <c r="B10" s="147" t="s">
        <v>5</v>
      </c>
      <c r="C10" s="147" t="s">
        <v>6</v>
      </c>
      <c r="D10" s="140" t="s">
        <v>7</v>
      </c>
      <c r="E10" s="140" t="s">
        <v>8</v>
      </c>
      <c r="F10" s="122" t="s">
        <v>36</v>
      </c>
      <c r="G10" s="122" t="s">
        <v>156</v>
      </c>
      <c r="H10" s="122" t="s">
        <v>170</v>
      </c>
      <c r="I10" s="127" t="s">
        <v>9</v>
      </c>
      <c r="J10" s="127"/>
      <c r="K10" s="127"/>
      <c r="L10" s="128"/>
    </row>
    <row r="11" spans="1:12" ht="12.75" customHeight="1">
      <c r="A11" s="146"/>
      <c r="B11" s="148"/>
      <c r="C11" s="148"/>
      <c r="D11" s="141"/>
      <c r="E11" s="141"/>
      <c r="F11" s="123"/>
      <c r="G11" s="123"/>
      <c r="H11" s="123"/>
      <c r="I11" s="124" t="s">
        <v>10</v>
      </c>
      <c r="J11" s="124" t="s">
        <v>11</v>
      </c>
      <c r="K11" s="124"/>
      <c r="L11" s="125"/>
    </row>
    <row r="12" spans="1:12" ht="12.75" customHeight="1">
      <c r="A12" s="146"/>
      <c r="B12" s="148"/>
      <c r="C12" s="148"/>
      <c r="D12" s="141"/>
      <c r="E12" s="141"/>
      <c r="F12" s="123"/>
      <c r="G12" s="123"/>
      <c r="H12" s="123"/>
      <c r="I12" s="124"/>
      <c r="J12" s="121" t="s">
        <v>37</v>
      </c>
      <c r="K12" s="121" t="s">
        <v>157</v>
      </c>
      <c r="L12" s="126" t="s">
        <v>171</v>
      </c>
    </row>
    <row r="13" spans="1:12" ht="12.75" customHeight="1">
      <c r="A13" s="146"/>
      <c r="B13" s="148"/>
      <c r="C13" s="148"/>
      <c r="D13" s="141"/>
      <c r="E13" s="141"/>
      <c r="F13" s="123"/>
      <c r="G13" s="123"/>
      <c r="H13" s="123"/>
      <c r="I13" s="124"/>
      <c r="J13" s="121"/>
      <c r="K13" s="121"/>
      <c r="L13" s="126"/>
    </row>
    <row r="14" spans="1:12" ht="12.75">
      <c r="A14" s="146"/>
      <c r="B14" s="148"/>
      <c r="C14" s="148"/>
      <c r="D14" s="141"/>
      <c r="E14" s="141"/>
      <c r="F14" s="123"/>
      <c r="G14" s="123"/>
      <c r="H14" s="123"/>
      <c r="I14" s="124"/>
      <c r="J14" s="121"/>
      <c r="K14" s="121"/>
      <c r="L14" s="126"/>
    </row>
    <row r="15" spans="1:12" ht="12.75">
      <c r="A15" s="146"/>
      <c r="B15" s="148"/>
      <c r="C15" s="148"/>
      <c r="D15" s="141"/>
      <c r="E15" s="141"/>
      <c r="F15" s="123"/>
      <c r="G15" s="123"/>
      <c r="H15" s="123"/>
      <c r="I15" s="124"/>
      <c r="J15" s="121"/>
      <c r="K15" s="121"/>
      <c r="L15" s="126"/>
    </row>
    <row r="16" spans="1:12" ht="12.75">
      <c r="A16" s="146"/>
      <c r="B16" s="148"/>
      <c r="C16" s="148"/>
      <c r="D16" s="141"/>
      <c r="E16" s="141"/>
      <c r="F16" s="123"/>
      <c r="G16" s="123"/>
      <c r="H16" s="123"/>
      <c r="I16" s="124"/>
      <c r="J16" s="121"/>
      <c r="K16" s="121"/>
      <c r="L16" s="126"/>
    </row>
    <row r="17" spans="1:12" ht="12.75">
      <c r="A17" s="146"/>
      <c r="B17" s="148"/>
      <c r="C17" s="148"/>
      <c r="D17" s="141"/>
      <c r="E17" s="141"/>
      <c r="F17" s="123"/>
      <c r="G17" s="123"/>
      <c r="H17" s="123"/>
      <c r="I17" s="124"/>
      <c r="J17" s="121"/>
      <c r="K17" s="121"/>
      <c r="L17" s="126"/>
    </row>
    <row r="18" spans="1:14" ht="12.75">
      <c r="A18" s="146"/>
      <c r="B18" s="148"/>
      <c r="C18" s="148"/>
      <c r="D18" s="141"/>
      <c r="E18" s="141"/>
      <c r="F18" s="123"/>
      <c r="G18" s="123"/>
      <c r="H18" s="123"/>
      <c r="I18" s="124"/>
      <c r="J18" s="121"/>
      <c r="K18" s="121"/>
      <c r="L18" s="126"/>
      <c r="N18" s="71"/>
    </row>
    <row r="19" spans="1:12" ht="12.75">
      <c r="A19" s="146"/>
      <c r="B19" s="148"/>
      <c r="C19" s="148"/>
      <c r="D19" s="141"/>
      <c r="E19" s="141"/>
      <c r="F19" s="123"/>
      <c r="G19" s="123"/>
      <c r="H19" s="123"/>
      <c r="I19" s="124"/>
      <c r="J19" s="121"/>
      <c r="K19" s="121"/>
      <c r="L19" s="126"/>
    </row>
    <row r="20" spans="1:12" ht="12.75">
      <c r="A20" s="32">
        <v>1</v>
      </c>
      <c r="B20" s="15">
        <v>2</v>
      </c>
      <c r="C20" s="15">
        <v>3</v>
      </c>
      <c r="D20" s="15">
        <v>4</v>
      </c>
      <c r="E20" s="15">
        <v>5</v>
      </c>
      <c r="F20" s="16">
        <v>6</v>
      </c>
      <c r="G20" s="16">
        <v>7</v>
      </c>
      <c r="H20" s="16">
        <v>8</v>
      </c>
      <c r="I20" s="17">
        <v>9</v>
      </c>
      <c r="J20" s="17">
        <v>10</v>
      </c>
      <c r="K20" s="17">
        <v>11</v>
      </c>
      <c r="L20" s="33">
        <v>12</v>
      </c>
    </row>
    <row r="21" spans="1:16" ht="12.75">
      <c r="A21" s="41" t="s">
        <v>103</v>
      </c>
      <c r="B21" s="142" t="s">
        <v>41</v>
      </c>
      <c r="C21" s="142"/>
      <c r="D21" s="142"/>
      <c r="E21" s="18"/>
      <c r="F21" s="74"/>
      <c r="G21" s="74"/>
      <c r="H21" s="74"/>
      <c r="I21" s="19"/>
      <c r="J21" s="20"/>
      <c r="K21" s="20"/>
      <c r="L21" s="34"/>
      <c r="N21" s="73"/>
      <c r="O21" s="73"/>
      <c r="P21" s="73"/>
    </row>
    <row r="22" spans="1:16" ht="12.75">
      <c r="A22" s="35" t="s">
        <v>67</v>
      </c>
      <c r="B22" s="144" t="s">
        <v>42</v>
      </c>
      <c r="C22" s="144"/>
      <c r="D22" s="144"/>
      <c r="E22" s="21" t="s">
        <v>12</v>
      </c>
      <c r="F22" s="22">
        <f>'1 lentele'!F22/3.4528</f>
        <v>28561.660101946247</v>
      </c>
      <c r="G22" s="22">
        <f>'1 lentele'!G22/3.4528</f>
        <v>162821.91265060246</v>
      </c>
      <c r="H22" s="22">
        <f>'1 lentele'!H22/3.4528</f>
        <v>30938.22405004634</v>
      </c>
      <c r="I22" s="23" t="s">
        <v>13</v>
      </c>
      <c r="J22" s="20" t="s">
        <v>13</v>
      </c>
      <c r="K22" s="20" t="s">
        <v>13</v>
      </c>
      <c r="L22" s="34" t="s">
        <v>13</v>
      </c>
      <c r="N22" s="72"/>
      <c r="O22" s="72"/>
      <c r="P22" s="72"/>
    </row>
    <row r="23" spans="1:16" ht="12.75">
      <c r="A23" s="36"/>
      <c r="B23" s="131" t="s">
        <v>14</v>
      </c>
      <c r="C23" s="131"/>
      <c r="D23" s="131"/>
      <c r="E23" s="24"/>
      <c r="F23" s="25">
        <f>'1 lentele'!F23/3.4528</f>
        <v>0</v>
      </c>
      <c r="G23" s="25">
        <f>'1 lentele'!G23/3.4528</f>
        <v>0</v>
      </c>
      <c r="H23" s="25">
        <f>'1 lentele'!H23/3.4528</f>
        <v>0</v>
      </c>
      <c r="I23" s="130" t="s">
        <v>13</v>
      </c>
      <c r="J23" s="120" t="s">
        <v>13</v>
      </c>
      <c r="K23" s="120" t="s">
        <v>13</v>
      </c>
      <c r="L23" s="129" t="s">
        <v>13</v>
      </c>
      <c r="N23" s="71"/>
      <c r="O23" s="71"/>
      <c r="P23" s="71"/>
    </row>
    <row r="24" spans="1:12" ht="12.75" customHeight="1">
      <c r="A24" s="36" t="s">
        <v>39</v>
      </c>
      <c r="B24" s="143" t="s">
        <v>15</v>
      </c>
      <c r="C24" s="143"/>
      <c r="D24" s="143"/>
      <c r="E24" s="24" t="s">
        <v>12</v>
      </c>
      <c r="F24" s="25">
        <f>'1 lentele'!F24/3.4528</f>
        <v>28561.660101946247</v>
      </c>
      <c r="G24" s="25">
        <f>'1 lentele'!G24/3.4528</f>
        <v>162821.91265060246</v>
      </c>
      <c r="H24" s="25">
        <f>'1 lentele'!H24/3.4528</f>
        <v>30938.22405004634</v>
      </c>
      <c r="I24" s="130"/>
      <c r="J24" s="120"/>
      <c r="K24" s="120"/>
      <c r="L24" s="129"/>
    </row>
    <row r="25" spans="1:12" ht="12.75" customHeight="1">
      <c r="A25" s="37" t="s">
        <v>38</v>
      </c>
      <c r="B25" s="131" t="s">
        <v>30</v>
      </c>
      <c r="C25" s="131"/>
      <c r="D25" s="131"/>
      <c r="E25" s="24" t="s">
        <v>12</v>
      </c>
      <c r="F25" s="25">
        <f>'1 lentele'!F25/3.4528</f>
        <v>28547.17910101946</v>
      </c>
      <c r="G25" s="25">
        <f>'1 lentele'!G25/3.4528</f>
        <v>162805.98354958298</v>
      </c>
      <c r="H25" s="25">
        <f>'1 lentele'!H25/3.4528</f>
        <v>30922.294949026877</v>
      </c>
      <c r="I25" s="130"/>
      <c r="J25" s="120"/>
      <c r="K25" s="120"/>
      <c r="L25" s="129"/>
    </row>
    <row r="26" spans="1:14" ht="12.75" customHeight="1">
      <c r="A26" s="37" t="s">
        <v>21</v>
      </c>
      <c r="B26" s="131" t="s">
        <v>16</v>
      </c>
      <c r="C26" s="131"/>
      <c r="D26" s="131"/>
      <c r="E26" s="24" t="s">
        <v>12</v>
      </c>
      <c r="F26" s="25">
        <f>'1 lentele'!F26/3.4528</f>
        <v>14.48100092678406</v>
      </c>
      <c r="G26" s="25">
        <f>'1 lentele'!G26/3.4528</f>
        <v>15.929101019462466</v>
      </c>
      <c r="H26" s="25">
        <f>'1 lentele'!H26/3.4528</f>
        <v>15.929101019462466</v>
      </c>
      <c r="I26" s="130"/>
      <c r="J26" s="120"/>
      <c r="K26" s="120"/>
      <c r="L26" s="129"/>
      <c r="N26" s="71"/>
    </row>
    <row r="27" spans="1:12" ht="12.75" customHeight="1">
      <c r="A27" s="37" t="s">
        <v>22</v>
      </c>
      <c r="B27" s="131" t="s">
        <v>19</v>
      </c>
      <c r="C27" s="131"/>
      <c r="D27" s="131"/>
      <c r="E27" s="24" t="s">
        <v>12</v>
      </c>
      <c r="F27" s="25">
        <f>'1 lentele'!F27/3.4528</f>
        <v>0</v>
      </c>
      <c r="G27" s="25">
        <f>'1 lentele'!G27/3.4528</f>
        <v>0</v>
      </c>
      <c r="H27" s="25">
        <f>'1 lentele'!H27/3.4528</f>
        <v>0</v>
      </c>
      <c r="I27" s="130"/>
      <c r="J27" s="120"/>
      <c r="K27" s="120"/>
      <c r="L27" s="129"/>
    </row>
    <row r="28" spans="1:12" ht="12.75" customHeight="1">
      <c r="A28" s="37" t="s">
        <v>23</v>
      </c>
      <c r="B28" s="131" t="s">
        <v>31</v>
      </c>
      <c r="C28" s="131"/>
      <c r="D28" s="131"/>
      <c r="E28" s="24" t="s">
        <v>12</v>
      </c>
      <c r="F28" s="25">
        <f>'1 lentele'!F28/3.4528</f>
        <v>0</v>
      </c>
      <c r="G28" s="25">
        <f>'1 lentele'!G28/3.4528</f>
        <v>0</v>
      </c>
      <c r="H28" s="25">
        <f>'1 lentele'!H28/3.4528</f>
        <v>0</v>
      </c>
      <c r="I28" s="130"/>
      <c r="J28" s="120"/>
      <c r="K28" s="120"/>
      <c r="L28" s="129"/>
    </row>
    <row r="29" spans="1:12" ht="12" customHeight="1">
      <c r="A29" s="36" t="s">
        <v>24</v>
      </c>
      <c r="B29" s="131" t="s">
        <v>32</v>
      </c>
      <c r="C29" s="131"/>
      <c r="D29" s="131"/>
      <c r="E29" s="24" t="s">
        <v>12</v>
      </c>
      <c r="F29" s="25">
        <f>'1 lentele'!F29/3.4528</f>
        <v>0</v>
      </c>
      <c r="G29" s="25">
        <f>'1 lentele'!G29/3.4528</f>
        <v>0</v>
      </c>
      <c r="H29" s="25">
        <f>'1 lentele'!H29/3.4528</f>
        <v>0</v>
      </c>
      <c r="I29" s="130"/>
      <c r="J29" s="120"/>
      <c r="K29" s="120"/>
      <c r="L29" s="129"/>
    </row>
    <row r="30" spans="1:12" ht="12.75" customHeight="1">
      <c r="A30" s="37" t="s">
        <v>25</v>
      </c>
      <c r="B30" s="131" t="s">
        <v>33</v>
      </c>
      <c r="C30" s="131"/>
      <c r="D30" s="131"/>
      <c r="E30" s="24" t="s">
        <v>12</v>
      </c>
      <c r="F30" s="25">
        <f>'1 lentele'!F30/3.4528</f>
        <v>0</v>
      </c>
      <c r="G30" s="25">
        <f>'1 lentele'!G30/3.4528</f>
        <v>0</v>
      </c>
      <c r="H30" s="25">
        <f>'1 lentele'!H30/3.4528</f>
        <v>0</v>
      </c>
      <c r="I30" s="130"/>
      <c r="J30" s="120"/>
      <c r="K30" s="120"/>
      <c r="L30" s="129"/>
    </row>
    <row r="31" spans="1:12" ht="12.75" customHeight="1">
      <c r="A31" s="37" t="s">
        <v>26</v>
      </c>
      <c r="B31" s="132" t="s">
        <v>34</v>
      </c>
      <c r="C31" s="132"/>
      <c r="D31" s="132"/>
      <c r="E31" s="24" t="s">
        <v>12</v>
      </c>
      <c r="F31" s="25">
        <f>'1 lentele'!F31/3.4528</f>
        <v>0</v>
      </c>
      <c r="G31" s="25">
        <f>'1 lentele'!G31/3.4528</f>
        <v>0</v>
      </c>
      <c r="H31" s="25">
        <f>'1 lentele'!H31/3.4528</f>
        <v>0</v>
      </c>
      <c r="I31" s="130"/>
      <c r="J31" s="120"/>
      <c r="K31" s="120"/>
      <c r="L31" s="129"/>
    </row>
    <row r="32" spans="1:12" ht="12.75" customHeight="1">
      <c r="A32" s="37" t="s">
        <v>27</v>
      </c>
      <c r="B32" s="132" t="s">
        <v>18</v>
      </c>
      <c r="C32" s="132"/>
      <c r="D32" s="132"/>
      <c r="E32" s="24" t="s">
        <v>12</v>
      </c>
      <c r="F32" s="25">
        <f>'1 lentele'!F32/3.4528</f>
        <v>0</v>
      </c>
      <c r="G32" s="25">
        <f>'1 lentele'!G32/3.4528</f>
        <v>0</v>
      </c>
      <c r="H32" s="25">
        <f>'1 lentele'!H32/3.4528</f>
        <v>0</v>
      </c>
      <c r="I32" s="130"/>
      <c r="J32" s="120"/>
      <c r="K32" s="120"/>
      <c r="L32" s="129"/>
    </row>
    <row r="33" spans="1:12" ht="12.75" customHeight="1">
      <c r="A33" s="37" t="s">
        <v>28</v>
      </c>
      <c r="B33" s="131" t="s">
        <v>35</v>
      </c>
      <c r="C33" s="131"/>
      <c r="D33" s="131"/>
      <c r="E33" s="24" t="s">
        <v>12</v>
      </c>
      <c r="F33" s="25">
        <f>'1 lentele'!F33/3.4528</f>
        <v>0</v>
      </c>
      <c r="G33" s="25">
        <f>'1 lentele'!G33/3.4528</f>
        <v>0</v>
      </c>
      <c r="H33" s="25">
        <f>'1 lentele'!H33/3.4528</f>
        <v>0</v>
      </c>
      <c r="I33" s="130"/>
      <c r="J33" s="120"/>
      <c r="K33" s="120"/>
      <c r="L33" s="129"/>
    </row>
    <row r="34" spans="1:12" ht="12.75" customHeight="1">
      <c r="A34" s="37" t="s">
        <v>29</v>
      </c>
      <c r="B34" s="131" t="s">
        <v>17</v>
      </c>
      <c r="C34" s="131"/>
      <c r="D34" s="131"/>
      <c r="E34" s="24" t="s">
        <v>12</v>
      </c>
      <c r="F34" s="25">
        <f>'1 lentele'!F34/3.4528</f>
        <v>0</v>
      </c>
      <c r="G34" s="25">
        <f>'1 lentele'!G34/3.4528</f>
        <v>0</v>
      </c>
      <c r="H34" s="25">
        <f>'1 lentele'!H34/3.4528</f>
        <v>0</v>
      </c>
      <c r="I34" s="130"/>
      <c r="J34" s="120"/>
      <c r="K34" s="120"/>
      <c r="L34" s="129"/>
    </row>
    <row r="35" spans="1:12" ht="12.75">
      <c r="A35" s="38" t="s">
        <v>68</v>
      </c>
      <c r="B35" s="139" t="s">
        <v>43</v>
      </c>
      <c r="C35" s="139"/>
      <c r="D35" s="139"/>
      <c r="E35" s="26" t="s">
        <v>12</v>
      </c>
      <c r="F35" s="27">
        <f>'1 lentele'!F35/3.4528</f>
        <v>28147.503475440226</v>
      </c>
      <c r="G35" s="27">
        <f>'1 lentele'!G35/3.4528</f>
        <v>162385.74490268767</v>
      </c>
      <c r="H35" s="27">
        <f>'1 lentele'!H35/3.4528</f>
        <v>30502.056302131605</v>
      </c>
      <c r="I35" s="23" t="s">
        <v>13</v>
      </c>
      <c r="J35" s="20" t="s">
        <v>13</v>
      </c>
      <c r="K35" s="20" t="s">
        <v>13</v>
      </c>
      <c r="L35" s="34" t="s">
        <v>13</v>
      </c>
    </row>
    <row r="36" spans="1:12" ht="12.75">
      <c r="A36" s="35" t="s">
        <v>69</v>
      </c>
      <c r="B36" s="112" t="s">
        <v>44</v>
      </c>
      <c r="C36" s="112"/>
      <c r="D36" s="112"/>
      <c r="E36" s="28" t="s">
        <v>12</v>
      </c>
      <c r="F36" s="29">
        <f>'1 lentele'!F36/3.4528</f>
        <v>14750.926784059315</v>
      </c>
      <c r="G36" s="29">
        <f>'1 lentele'!G36/3.4528</f>
        <v>144432.6343836886</v>
      </c>
      <c r="H36" s="29">
        <f>'1 lentele'!H36/3.4528</f>
        <v>16537.01343836886</v>
      </c>
      <c r="I36" s="30" t="s">
        <v>13</v>
      </c>
      <c r="J36" s="31" t="s">
        <v>13</v>
      </c>
      <c r="K36" s="31" t="s">
        <v>13</v>
      </c>
      <c r="L36" s="39" t="s">
        <v>13</v>
      </c>
    </row>
    <row r="37" spans="1:18" ht="12.75">
      <c r="A37" s="36"/>
      <c r="B37" s="116" t="s">
        <v>20</v>
      </c>
      <c r="C37" s="116"/>
      <c r="D37" s="116"/>
      <c r="E37" s="77" t="s">
        <v>12</v>
      </c>
      <c r="F37" s="80">
        <f>'1 lentele'!F37/3.4528</f>
        <v>379.4601482854495</v>
      </c>
      <c r="G37" s="80">
        <f>'1 lentele'!G37/3.4528</f>
        <v>402.2822057460612</v>
      </c>
      <c r="H37" s="80">
        <f>'1 lentele'!H37/3.4528</f>
        <v>424.00370713623727</v>
      </c>
      <c r="I37" s="117" t="s">
        <v>50</v>
      </c>
      <c r="J37" s="119">
        <v>1</v>
      </c>
      <c r="K37" s="119">
        <v>1</v>
      </c>
      <c r="L37" s="118">
        <v>1</v>
      </c>
      <c r="P37" s="71"/>
      <c r="Q37" s="71"/>
      <c r="R37" s="71"/>
    </row>
    <row r="38" spans="1:12" ht="12.75">
      <c r="A38" s="107" t="s">
        <v>70</v>
      </c>
      <c r="B38" s="138" t="s">
        <v>45</v>
      </c>
      <c r="C38" s="138" t="s">
        <v>48</v>
      </c>
      <c r="D38" s="116" t="s">
        <v>146</v>
      </c>
      <c r="E38" s="79" t="s">
        <v>39</v>
      </c>
      <c r="F38" s="80">
        <f>'1 lentele'!F38/3.4528</f>
        <v>379.4601482854495</v>
      </c>
      <c r="G38" s="80">
        <f>'1 lentele'!G38/3.4528</f>
        <v>402.2822057460612</v>
      </c>
      <c r="H38" s="80">
        <f>'1 lentele'!H38/3.4528</f>
        <v>424.00370713623727</v>
      </c>
      <c r="I38" s="117"/>
      <c r="J38" s="119"/>
      <c r="K38" s="119"/>
      <c r="L38" s="118"/>
    </row>
    <row r="39" spans="1:12" ht="12.75">
      <c r="A39" s="107"/>
      <c r="B39" s="138"/>
      <c r="C39" s="138"/>
      <c r="D39" s="116"/>
      <c r="E39" s="81" t="s">
        <v>38</v>
      </c>
      <c r="F39" s="80">
        <f>'1 lentele'!F39/3.4528</f>
        <v>379.4601482854495</v>
      </c>
      <c r="G39" s="80">
        <f>'1 lentele'!G39/3.4528</f>
        <v>402.2822057460612</v>
      </c>
      <c r="H39" s="80">
        <f>'1 lentele'!H39/3.4528</f>
        <v>424.00370713623727</v>
      </c>
      <c r="I39" s="117"/>
      <c r="J39" s="119"/>
      <c r="K39" s="119"/>
      <c r="L39" s="118"/>
    </row>
    <row r="40" spans="1:12" ht="12.75">
      <c r="A40" s="36"/>
      <c r="B40" s="116" t="s">
        <v>20</v>
      </c>
      <c r="C40" s="116"/>
      <c r="D40" s="116"/>
      <c r="E40" s="77" t="s">
        <v>12</v>
      </c>
      <c r="F40" s="80">
        <f>'1 lentele'!F40/3.4528</f>
        <v>482.2173308619092</v>
      </c>
      <c r="G40" s="80">
        <f>'1 lentele'!G40/3.4528</f>
        <v>503.35959221501395</v>
      </c>
      <c r="H40" s="80">
        <f>'1 lentele'!H40/3.4528</f>
        <v>536.0866543095459</v>
      </c>
      <c r="I40" s="117" t="s">
        <v>50</v>
      </c>
      <c r="J40" s="119">
        <v>1</v>
      </c>
      <c r="K40" s="119">
        <v>1</v>
      </c>
      <c r="L40" s="118">
        <v>1</v>
      </c>
    </row>
    <row r="41" spans="1:12" ht="12.75">
      <c r="A41" s="107" t="s">
        <v>71</v>
      </c>
      <c r="B41" s="108" t="s">
        <v>46</v>
      </c>
      <c r="C41" s="108" t="s">
        <v>48</v>
      </c>
      <c r="D41" s="116" t="s">
        <v>146</v>
      </c>
      <c r="E41" s="83" t="s">
        <v>39</v>
      </c>
      <c r="F41" s="80">
        <f>'1 lentele'!F41/3.4528</f>
        <v>482.2173308619092</v>
      </c>
      <c r="G41" s="80">
        <f>'1 lentele'!G41/3.4528</f>
        <v>503.35959221501395</v>
      </c>
      <c r="H41" s="80">
        <f>'1 lentele'!H41/3.4528</f>
        <v>536.0866543095459</v>
      </c>
      <c r="I41" s="117"/>
      <c r="J41" s="119"/>
      <c r="K41" s="119"/>
      <c r="L41" s="118"/>
    </row>
    <row r="42" spans="1:12" ht="12.75">
      <c r="A42" s="107"/>
      <c r="B42" s="108"/>
      <c r="C42" s="108"/>
      <c r="D42" s="116"/>
      <c r="E42" s="85" t="s">
        <v>38</v>
      </c>
      <c r="F42" s="80">
        <f>'1 lentele'!F42/3.4528</f>
        <v>482.2173308619092</v>
      </c>
      <c r="G42" s="80">
        <f>'1 lentele'!G42/3.4528</f>
        <v>503.35959221501395</v>
      </c>
      <c r="H42" s="80">
        <f>'1 lentele'!H42/3.4528</f>
        <v>536.0866543095459</v>
      </c>
      <c r="I42" s="117"/>
      <c r="J42" s="119"/>
      <c r="K42" s="119"/>
      <c r="L42" s="118"/>
    </row>
    <row r="43" spans="1:12" ht="12.75">
      <c r="A43" s="36"/>
      <c r="B43" s="116" t="s">
        <v>20</v>
      </c>
      <c r="C43" s="116"/>
      <c r="D43" s="116"/>
      <c r="E43" s="77" t="s">
        <v>12</v>
      </c>
      <c r="F43" s="80">
        <f>'1 lentele'!F43/3.4528</f>
        <v>323.7951807228916</v>
      </c>
      <c r="G43" s="80">
        <f>'1 lentele'!G43/3.4528</f>
        <v>325.82252085264133</v>
      </c>
      <c r="H43" s="80">
        <f>'1 lentele'!H43/3.4528</f>
        <v>325.82252085264133</v>
      </c>
      <c r="I43" s="117" t="s">
        <v>50</v>
      </c>
      <c r="J43" s="119">
        <v>1</v>
      </c>
      <c r="K43" s="119">
        <v>1</v>
      </c>
      <c r="L43" s="118">
        <v>1</v>
      </c>
    </row>
    <row r="44" spans="1:12" ht="12.75">
      <c r="A44" s="107" t="s">
        <v>72</v>
      </c>
      <c r="B44" s="108" t="s">
        <v>47</v>
      </c>
      <c r="C44" s="108" t="s">
        <v>48</v>
      </c>
      <c r="D44" s="116" t="s">
        <v>146</v>
      </c>
      <c r="E44" s="83" t="s">
        <v>39</v>
      </c>
      <c r="F44" s="80">
        <f>'1 lentele'!F44/3.4528</f>
        <v>323.7951807228916</v>
      </c>
      <c r="G44" s="80">
        <f>'1 lentele'!G44/3.4528</f>
        <v>325.82252085264133</v>
      </c>
      <c r="H44" s="80">
        <f>'1 lentele'!H44/3.4528</f>
        <v>325.82252085264133</v>
      </c>
      <c r="I44" s="117"/>
      <c r="J44" s="119"/>
      <c r="K44" s="119"/>
      <c r="L44" s="118"/>
    </row>
    <row r="45" spans="1:12" ht="12.75" customHeight="1">
      <c r="A45" s="107"/>
      <c r="B45" s="108"/>
      <c r="C45" s="108"/>
      <c r="D45" s="116"/>
      <c r="E45" s="85" t="s">
        <v>38</v>
      </c>
      <c r="F45" s="80">
        <f>'1 lentele'!F45/3.4528</f>
        <v>323.7951807228916</v>
      </c>
      <c r="G45" s="80">
        <f>'1 lentele'!G45/3.4528</f>
        <v>325.82252085264133</v>
      </c>
      <c r="H45" s="80">
        <f>'1 lentele'!H45/3.4528</f>
        <v>325.82252085264133</v>
      </c>
      <c r="I45" s="117"/>
      <c r="J45" s="119"/>
      <c r="K45" s="119"/>
      <c r="L45" s="118"/>
    </row>
    <row r="46" spans="1:12" ht="12.75">
      <c r="A46" s="36"/>
      <c r="B46" s="116" t="s">
        <v>20</v>
      </c>
      <c r="C46" s="116"/>
      <c r="D46" s="116"/>
      <c r="E46" s="77" t="s">
        <v>12</v>
      </c>
      <c r="F46" s="80">
        <f>'1 lentele'!F46/3.4528</f>
        <v>13565.454124189066</v>
      </c>
      <c r="G46" s="80">
        <f>'1 lentele'!G46/3.4528</f>
        <v>143201.1700648749</v>
      </c>
      <c r="H46" s="80">
        <f>'1 lentele'!H46/3.4528</f>
        <v>15251.100556070436</v>
      </c>
      <c r="I46" s="117" t="s">
        <v>50</v>
      </c>
      <c r="J46" s="119">
        <v>50</v>
      </c>
      <c r="K46" s="119">
        <v>50</v>
      </c>
      <c r="L46" s="118">
        <v>50</v>
      </c>
    </row>
    <row r="47" spans="1:12" ht="12.75">
      <c r="A47" s="107" t="s">
        <v>73</v>
      </c>
      <c r="B47" s="108" t="s">
        <v>49</v>
      </c>
      <c r="C47" s="108" t="s">
        <v>48</v>
      </c>
      <c r="D47" s="116" t="s">
        <v>185</v>
      </c>
      <c r="E47" s="83" t="s">
        <v>39</v>
      </c>
      <c r="F47" s="80">
        <f>'1 lentele'!F47/3.4528</f>
        <v>13565.454124189066</v>
      </c>
      <c r="G47" s="80">
        <f>'1 lentele'!G47/3.4528</f>
        <v>143201.1700648749</v>
      </c>
      <c r="H47" s="80">
        <f>'1 lentele'!H47/3.4528</f>
        <v>15251.100556070436</v>
      </c>
      <c r="I47" s="117"/>
      <c r="J47" s="119"/>
      <c r="K47" s="119"/>
      <c r="L47" s="118"/>
    </row>
    <row r="48" spans="1:12" ht="12.75">
      <c r="A48" s="107"/>
      <c r="B48" s="108"/>
      <c r="C48" s="108"/>
      <c r="D48" s="116"/>
      <c r="E48" s="85" t="s">
        <v>38</v>
      </c>
      <c r="F48" s="80">
        <f>'1 lentele'!F48/3.4528</f>
        <v>13565.454124189066</v>
      </c>
      <c r="G48" s="80">
        <f>'1 lentele'!G48/3.4528</f>
        <v>143201.1700648749</v>
      </c>
      <c r="H48" s="80">
        <f>'1 lentele'!H48/3.4528</f>
        <v>15251.100556070436</v>
      </c>
      <c r="I48" s="117"/>
      <c r="J48" s="119"/>
      <c r="K48" s="119"/>
      <c r="L48" s="118"/>
    </row>
    <row r="49" spans="1:12" ht="12.75" customHeight="1">
      <c r="A49" s="35" t="s">
        <v>74</v>
      </c>
      <c r="B49" s="28" t="s">
        <v>51</v>
      </c>
      <c r="C49" s="28"/>
      <c r="D49" s="28"/>
      <c r="E49" s="28" t="s">
        <v>12</v>
      </c>
      <c r="F49" s="29">
        <f>'1 lentele'!F49/3.4528</f>
        <v>11305.809777571827</v>
      </c>
      <c r="G49" s="29">
        <f>'1 lentele'!G49/3.4528</f>
        <v>12805.027803521782</v>
      </c>
      <c r="H49" s="29">
        <f>'1 lentele'!H49/3.4528</f>
        <v>11307.489573679333</v>
      </c>
      <c r="I49" s="30" t="s">
        <v>13</v>
      </c>
      <c r="J49" s="31" t="s">
        <v>13</v>
      </c>
      <c r="K49" s="31" t="s">
        <v>13</v>
      </c>
      <c r="L49" s="39" t="s">
        <v>13</v>
      </c>
    </row>
    <row r="50" spans="1:12" ht="12.75">
      <c r="A50" s="36"/>
      <c r="B50" s="116" t="s">
        <v>20</v>
      </c>
      <c r="C50" s="116"/>
      <c r="D50" s="116"/>
      <c r="E50" s="77" t="s">
        <v>12</v>
      </c>
      <c r="F50" s="80">
        <f>'1 lentele'!F50/3.4528</f>
        <v>10064.701112140872</v>
      </c>
      <c r="G50" s="80">
        <f>'1 lentele'!G50/3.4528</f>
        <v>11757.501158480076</v>
      </c>
      <c r="H50" s="80">
        <f>'1 lentele'!H50/3.4528</f>
        <v>10489.805375347543</v>
      </c>
      <c r="I50" s="117" t="s">
        <v>181</v>
      </c>
      <c r="J50" s="113">
        <v>100</v>
      </c>
      <c r="K50" s="113">
        <v>100</v>
      </c>
      <c r="L50" s="115">
        <v>100</v>
      </c>
    </row>
    <row r="51" spans="1:12" ht="12.75">
      <c r="A51" s="107" t="s">
        <v>75</v>
      </c>
      <c r="B51" s="108" t="s">
        <v>52</v>
      </c>
      <c r="C51" s="108" t="s">
        <v>48</v>
      </c>
      <c r="D51" s="109" t="s">
        <v>147</v>
      </c>
      <c r="E51" s="83" t="s">
        <v>39</v>
      </c>
      <c r="F51" s="80">
        <f>'1 lentele'!F51/3.4528</f>
        <v>10064.701112140872</v>
      </c>
      <c r="G51" s="80">
        <f>'1 lentele'!G51/3.4528</f>
        <v>11757.501158480076</v>
      </c>
      <c r="H51" s="80">
        <f>'1 lentele'!H51/3.4528</f>
        <v>10489.805375347543</v>
      </c>
      <c r="I51" s="117"/>
      <c r="J51" s="113"/>
      <c r="K51" s="113"/>
      <c r="L51" s="115"/>
    </row>
    <row r="52" spans="1:12" ht="12.75">
      <c r="A52" s="107"/>
      <c r="B52" s="108"/>
      <c r="C52" s="108"/>
      <c r="D52" s="109"/>
      <c r="E52" s="85" t="s">
        <v>38</v>
      </c>
      <c r="F52" s="80">
        <f>'1 lentele'!F52/3.4528</f>
        <v>10064.701112140872</v>
      </c>
      <c r="G52" s="80">
        <f>'1 lentele'!G52/3.4528</f>
        <v>11757.501158480076</v>
      </c>
      <c r="H52" s="80">
        <f>'1 lentele'!H52/3.4528</f>
        <v>10489.805375347543</v>
      </c>
      <c r="I52" s="117"/>
      <c r="J52" s="113"/>
      <c r="K52" s="113"/>
      <c r="L52" s="115"/>
    </row>
    <row r="53" spans="1:12" ht="12.75">
      <c r="A53" s="36"/>
      <c r="B53" s="116" t="s">
        <v>20</v>
      </c>
      <c r="C53" s="116"/>
      <c r="D53" s="116"/>
      <c r="E53" s="77" t="s">
        <v>12</v>
      </c>
      <c r="F53" s="80">
        <f>'1 lentele'!F53/3.4528</f>
        <v>1241.1086654309547</v>
      </c>
      <c r="G53" s="80">
        <f>'1 lentele'!G53/3.4528</f>
        <v>1047.5266450417053</v>
      </c>
      <c r="H53" s="80">
        <f>'1 lentele'!H53/3.4528</f>
        <v>817.6841983317888</v>
      </c>
      <c r="I53" s="117" t="s">
        <v>13</v>
      </c>
      <c r="J53" s="113"/>
      <c r="K53" s="113"/>
      <c r="L53" s="115"/>
    </row>
    <row r="54" spans="1:12" ht="12.75">
      <c r="A54" s="107" t="s">
        <v>76</v>
      </c>
      <c r="B54" s="108" t="s">
        <v>53</v>
      </c>
      <c r="C54" s="108" t="s">
        <v>48</v>
      </c>
      <c r="D54" s="109" t="s">
        <v>148</v>
      </c>
      <c r="E54" s="83" t="s">
        <v>39</v>
      </c>
      <c r="F54" s="80">
        <f>'1 lentele'!F54/3.4528</f>
        <v>1241.1086654309547</v>
      </c>
      <c r="G54" s="80">
        <f>'1 lentele'!G54/3.4528</f>
        <v>1047.5266450417053</v>
      </c>
      <c r="H54" s="80">
        <f>'1 lentele'!H54/3.4528</f>
        <v>817.6841983317888</v>
      </c>
      <c r="I54" s="117"/>
      <c r="J54" s="113"/>
      <c r="K54" s="113"/>
      <c r="L54" s="115"/>
    </row>
    <row r="55" spans="1:12" ht="12.75">
      <c r="A55" s="107"/>
      <c r="B55" s="108"/>
      <c r="C55" s="108"/>
      <c r="D55" s="109"/>
      <c r="E55" s="85" t="s">
        <v>38</v>
      </c>
      <c r="F55" s="80">
        <f>'1 lentele'!F55/3.4528</f>
        <v>1241.1086654309547</v>
      </c>
      <c r="G55" s="80">
        <f>'1 lentele'!G55/3.4528</f>
        <v>1047.5266450417053</v>
      </c>
      <c r="H55" s="80">
        <f>'1 lentele'!H55/3.4528</f>
        <v>817.6841983317888</v>
      </c>
      <c r="I55" s="117"/>
      <c r="J55" s="113"/>
      <c r="K55" s="113"/>
      <c r="L55" s="115"/>
    </row>
    <row r="56" spans="1:12" ht="12.75">
      <c r="A56" s="35" t="s">
        <v>77</v>
      </c>
      <c r="B56" s="112" t="s">
        <v>54</v>
      </c>
      <c r="C56" s="112"/>
      <c r="D56" s="112"/>
      <c r="E56" s="28" t="s">
        <v>12</v>
      </c>
      <c r="F56" s="29">
        <f>'1 lentele'!F56/3.4528</f>
        <v>92.09916589434663</v>
      </c>
      <c r="G56" s="29">
        <f>'1 lentele'!G56/3.4528</f>
        <v>144.8100092678406</v>
      </c>
      <c r="H56" s="29">
        <f>'1 lentele'!H56/3.4528</f>
        <v>144.8100092678406</v>
      </c>
      <c r="I56" s="30" t="s">
        <v>13</v>
      </c>
      <c r="J56" s="31" t="s">
        <v>13</v>
      </c>
      <c r="K56" s="31" t="s">
        <v>13</v>
      </c>
      <c r="L56" s="39" t="s">
        <v>13</v>
      </c>
    </row>
    <row r="57" spans="1:12" ht="12.75">
      <c r="A57" s="36"/>
      <c r="B57" s="116" t="s">
        <v>20</v>
      </c>
      <c r="C57" s="116"/>
      <c r="D57" s="116"/>
      <c r="E57" s="77" t="s">
        <v>12</v>
      </c>
      <c r="F57" s="80">
        <f>'1 lentele'!F57/3.4528</f>
        <v>92.09916589434663</v>
      </c>
      <c r="G57" s="80">
        <f>'1 lentele'!G57/3.4528</f>
        <v>144.8100092678406</v>
      </c>
      <c r="H57" s="80">
        <f>'1 lentele'!H57/3.4528</f>
        <v>144.8100092678406</v>
      </c>
      <c r="I57" s="117" t="s">
        <v>56</v>
      </c>
      <c r="J57" s="113">
        <v>1</v>
      </c>
      <c r="K57" s="113">
        <v>1</v>
      </c>
      <c r="L57" s="115">
        <v>1</v>
      </c>
    </row>
    <row r="58" spans="1:12" ht="12.75">
      <c r="A58" s="107" t="s">
        <v>78</v>
      </c>
      <c r="B58" s="108" t="s">
        <v>149</v>
      </c>
      <c r="C58" s="108" t="s">
        <v>175</v>
      </c>
      <c r="D58" s="109" t="s">
        <v>150</v>
      </c>
      <c r="E58" s="83" t="s">
        <v>39</v>
      </c>
      <c r="F58" s="80">
        <f>'1 lentele'!F58/3.4528</f>
        <v>92.09916589434663</v>
      </c>
      <c r="G58" s="80">
        <f>'1 lentele'!G58/3.4528</f>
        <v>144.8100092678406</v>
      </c>
      <c r="H58" s="80">
        <f>'1 lentele'!H58/3.4528</f>
        <v>144.8100092678406</v>
      </c>
      <c r="I58" s="117"/>
      <c r="J58" s="113"/>
      <c r="K58" s="113"/>
      <c r="L58" s="115"/>
    </row>
    <row r="59" spans="1:12" ht="12.75">
      <c r="A59" s="107"/>
      <c r="B59" s="108"/>
      <c r="C59" s="108"/>
      <c r="D59" s="109"/>
      <c r="E59" s="86" t="s">
        <v>38</v>
      </c>
      <c r="F59" s="80">
        <f>'1 lentele'!F59/3.4528</f>
        <v>92.09916589434663</v>
      </c>
      <c r="G59" s="80">
        <f>'1 lentele'!G59/3.4528</f>
        <v>144.8100092678406</v>
      </c>
      <c r="H59" s="80">
        <f>'1 lentele'!H59/3.4528</f>
        <v>144.8100092678406</v>
      </c>
      <c r="I59" s="117"/>
      <c r="J59" s="113"/>
      <c r="K59" s="113"/>
      <c r="L59" s="115"/>
    </row>
    <row r="60" spans="1:14" ht="21" customHeight="1">
      <c r="A60" s="35" t="s">
        <v>79</v>
      </c>
      <c r="B60" s="112" t="s">
        <v>57</v>
      </c>
      <c r="C60" s="112"/>
      <c r="D60" s="112"/>
      <c r="E60" s="28" t="s">
        <v>12</v>
      </c>
      <c r="F60" s="29">
        <f>'1 lentele'!F60/3.4528</f>
        <v>1804.6223354958295</v>
      </c>
      <c r="G60" s="29">
        <f>'1 lentele'!G60/3.4528</f>
        <v>2337.523169601483</v>
      </c>
      <c r="H60" s="29">
        <f>'1 lentele'!H60/3.4528</f>
        <v>2380.9661723818353</v>
      </c>
      <c r="I60" s="30" t="s">
        <v>13</v>
      </c>
      <c r="J60" s="31" t="s">
        <v>13</v>
      </c>
      <c r="K60" s="31" t="s">
        <v>13</v>
      </c>
      <c r="L60" s="39" t="s">
        <v>13</v>
      </c>
      <c r="N60" s="71"/>
    </row>
    <row r="61" spans="1:12" ht="12.75" customHeight="1">
      <c r="A61" s="36"/>
      <c r="B61" s="116" t="s">
        <v>20</v>
      </c>
      <c r="C61" s="116"/>
      <c r="D61" s="116"/>
      <c r="E61" s="77" t="s">
        <v>12</v>
      </c>
      <c r="F61" s="80">
        <f>'1 lentele'!F61/3.4528</f>
        <v>101.36700648748842</v>
      </c>
      <c r="G61" s="80">
        <f>'1 lentele'!G61/3.4528</f>
        <v>579.2400370713624</v>
      </c>
      <c r="H61" s="80">
        <f>'1 lentele'!H61/3.4528</f>
        <v>579.2400370713624</v>
      </c>
      <c r="I61" s="117" t="s">
        <v>182</v>
      </c>
      <c r="J61" s="113">
        <v>1164</v>
      </c>
      <c r="K61" s="113">
        <v>3000</v>
      </c>
      <c r="L61" s="115">
        <v>3000</v>
      </c>
    </row>
    <row r="62" spans="1:12" ht="17.25" customHeight="1">
      <c r="A62" s="107" t="s">
        <v>80</v>
      </c>
      <c r="B62" s="108" t="s">
        <v>174</v>
      </c>
      <c r="C62" s="108" t="s">
        <v>55</v>
      </c>
      <c r="D62" s="109" t="s">
        <v>150</v>
      </c>
      <c r="E62" s="83" t="s">
        <v>39</v>
      </c>
      <c r="F62" s="80">
        <f>'1 lentele'!F62/3.4528</f>
        <v>101.36700648748842</v>
      </c>
      <c r="G62" s="80">
        <f>'1 lentele'!G62/3.4528</f>
        <v>579.2400370713624</v>
      </c>
      <c r="H62" s="80">
        <f>'1 lentele'!H62/3.4528</f>
        <v>579.2400370713624</v>
      </c>
      <c r="I62" s="117"/>
      <c r="J62" s="113"/>
      <c r="K62" s="113"/>
      <c r="L62" s="115"/>
    </row>
    <row r="63" spans="1:12" ht="18.75" customHeight="1">
      <c r="A63" s="107"/>
      <c r="B63" s="108"/>
      <c r="C63" s="108"/>
      <c r="D63" s="109"/>
      <c r="E63" s="86" t="s">
        <v>38</v>
      </c>
      <c r="F63" s="80">
        <f>'1 lentele'!F63/3.4528</f>
        <v>101.36700648748842</v>
      </c>
      <c r="G63" s="80">
        <f>'1 lentele'!G63/3.4528</f>
        <v>579.2400370713624</v>
      </c>
      <c r="H63" s="80">
        <f>'1 lentele'!H63/3.4528</f>
        <v>579.2400370713624</v>
      </c>
      <c r="I63" s="117"/>
      <c r="J63" s="113"/>
      <c r="K63" s="113"/>
      <c r="L63" s="115"/>
    </row>
    <row r="64" spans="1:12" ht="12.75">
      <c r="A64" s="36"/>
      <c r="B64" s="116" t="s">
        <v>20</v>
      </c>
      <c r="C64" s="116"/>
      <c r="D64" s="116"/>
      <c r="E64" s="77" t="s">
        <v>12</v>
      </c>
      <c r="F64" s="80">
        <f>'1 lentele'!F64/3.4528</f>
        <v>51.552363299351256</v>
      </c>
      <c r="G64" s="80">
        <f>'1 lentele'!G64/3.4528</f>
        <v>35.04402224281743</v>
      </c>
      <c r="H64" s="80">
        <f>'1 lentele'!H64/3.4528</f>
        <v>35.04402224281743</v>
      </c>
      <c r="I64" s="117" t="s">
        <v>13</v>
      </c>
      <c r="J64" s="113"/>
      <c r="K64" s="113"/>
      <c r="L64" s="115"/>
    </row>
    <row r="65" spans="1:12" ht="12.75">
      <c r="A65" s="107" t="s">
        <v>81</v>
      </c>
      <c r="B65" s="108" t="s">
        <v>58</v>
      </c>
      <c r="C65" s="108" t="s">
        <v>55</v>
      </c>
      <c r="D65" s="109" t="s">
        <v>150</v>
      </c>
      <c r="E65" s="83" t="s">
        <v>39</v>
      </c>
      <c r="F65" s="80">
        <f>'1 lentele'!F65/3.4528</f>
        <v>51.552363299351256</v>
      </c>
      <c r="G65" s="80">
        <f>'1 lentele'!G65/3.4528</f>
        <v>35.04402224281743</v>
      </c>
      <c r="H65" s="80">
        <f>'1 lentele'!H65/3.4528</f>
        <v>35.04402224281743</v>
      </c>
      <c r="I65" s="117"/>
      <c r="J65" s="113"/>
      <c r="K65" s="113"/>
      <c r="L65" s="115"/>
    </row>
    <row r="66" spans="1:12" ht="12.75">
      <c r="A66" s="107"/>
      <c r="B66" s="108"/>
      <c r="C66" s="108"/>
      <c r="D66" s="109"/>
      <c r="E66" s="86" t="s">
        <v>38</v>
      </c>
      <c r="F66" s="80">
        <f>'1 lentele'!F66/3.4528</f>
        <v>51.552363299351256</v>
      </c>
      <c r="G66" s="80">
        <f>'1 lentele'!G66/3.4528</f>
        <v>35.04402224281743</v>
      </c>
      <c r="H66" s="80">
        <f>'1 lentele'!H66/3.4528</f>
        <v>35.04402224281743</v>
      </c>
      <c r="I66" s="117"/>
      <c r="J66" s="113"/>
      <c r="K66" s="113"/>
      <c r="L66" s="115"/>
    </row>
    <row r="67" spans="1:12" ht="12.75">
      <c r="A67" s="36"/>
      <c r="B67" s="116" t="s">
        <v>20</v>
      </c>
      <c r="C67" s="116"/>
      <c r="D67" s="116"/>
      <c r="E67" s="77" t="s">
        <v>12</v>
      </c>
      <c r="F67" s="80">
        <f>'1 lentele'!F67/3.4528</f>
        <v>234.0129749768304</v>
      </c>
      <c r="G67" s="80">
        <f>'1 lentele'!G67/3.4528</f>
        <v>289.6200185356812</v>
      </c>
      <c r="H67" s="80">
        <f>'1 lentele'!H67/3.4528</f>
        <v>318.5820203892493</v>
      </c>
      <c r="I67" s="117" t="s">
        <v>188</v>
      </c>
      <c r="J67" s="113">
        <v>80</v>
      </c>
      <c r="K67" s="113">
        <v>80</v>
      </c>
      <c r="L67" s="115">
        <v>80</v>
      </c>
    </row>
    <row r="68" spans="1:12" ht="33" customHeight="1">
      <c r="A68" s="107" t="s">
        <v>82</v>
      </c>
      <c r="B68" s="108" t="s">
        <v>158</v>
      </c>
      <c r="C68" s="108" t="s">
        <v>59</v>
      </c>
      <c r="D68" s="109" t="s">
        <v>151</v>
      </c>
      <c r="E68" s="83" t="s">
        <v>39</v>
      </c>
      <c r="F68" s="80">
        <f>'1 lentele'!F68/3.4528</f>
        <v>234.0129749768304</v>
      </c>
      <c r="G68" s="80">
        <f>'1 lentele'!G68/3.4528</f>
        <v>289.6200185356812</v>
      </c>
      <c r="H68" s="80">
        <f>'1 lentele'!H68/3.4528</f>
        <v>318.5820203892493</v>
      </c>
      <c r="I68" s="117"/>
      <c r="J68" s="113"/>
      <c r="K68" s="113"/>
      <c r="L68" s="115"/>
    </row>
    <row r="69" spans="1:12" ht="36.75" customHeight="1">
      <c r="A69" s="107"/>
      <c r="B69" s="108"/>
      <c r="C69" s="108"/>
      <c r="D69" s="109"/>
      <c r="E69" s="86" t="s">
        <v>38</v>
      </c>
      <c r="F69" s="80">
        <f>'1 lentele'!F69/3.4528</f>
        <v>234.0129749768304</v>
      </c>
      <c r="G69" s="80">
        <f>'1 lentele'!G69/3.4528</f>
        <v>289.6200185356812</v>
      </c>
      <c r="H69" s="80">
        <f>'1 lentele'!H69/3.4528</f>
        <v>318.5820203892493</v>
      </c>
      <c r="I69" s="117"/>
      <c r="J69" s="113"/>
      <c r="K69" s="113"/>
      <c r="L69" s="115"/>
    </row>
    <row r="70" spans="1:12" ht="12.75">
      <c r="A70" s="36"/>
      <c r="B70" s="116" t="s">
        <v>20</v>
      </c>
      <c r="C70" s="116"/>
      <c r="D70" s="116"/>
      <c r="E70" s="77" t="s">
        <v>12</v>
      </c>
      <c r="F70" s="80">
        <f>'1 lentele'!F70/3.4528</f>
        <v>1390.1760889712698</v>
      </c>
      <c r="G70" s="80">
        <f>'1 lentele'!G70/3.4528</f>
        <v>1404.6570898980538</v>
      </c>
      <c r="H70" s="80">
        <f>'1 lentele'!H70/3.4528</f>
        <v>1419.138090824838</v>
      </c>
      <c r="I70" s="117" t="s">
        <v>183</v>
      </c>
      <c r="J70" s="113">
        <v>80</v>
      </c>
      <c r="K70" s="113">
        <v>80</v>
      </c>
      <c r="L70" s="115">
        <v>80</v>
      </c>
    </row>
    <row r="71" spans="1:12" ht="35.25" customHeight="1">
      <c r="A71" s="107" t="s">
        <v>83</v>
      </c>
      <c r="B71" s="108" t="s">
        <v>159</v>
      </c>
      <c r="C71" s="108" t="s">
        <v>60</v>
      </c>
      <c r="D71" s="109" t="s">
        <v>151</v>
      </c>
      <c r="E71" s="83" t="s">
        <v>39</v>
      </c>
      <c r="F71" s="80">
        <f>'1 lentele'!F71/3.4528</f>
        <v>1390.1760889712698</v>
      </c>
      <c r="G71" s="80">
        <f>'1 lentele'!G71/3.4528</f>
        <v>1404.6570898980538</v>
      </c>
      <c r="H71" s="80">
        <f>'1 lentele'!H71/3.4528</f>
        <v>1419.138090824838</v>
      </c>
      <c r="I71" s="117"/>
      <c r="J71" s="113"/>
      <c r="K71" s="113"/>
      <c r="L71" s="115"/>
    </row>
    <row r="72" spans="1:12" ht="35.25" customHeight="1">
      <c r="A72" s="107"/>
      <c r="B72" s="108"/>
      <c r="C72" s="108"/>
      <c r="D72" s="109"/>
      <c r="E72" s="86" t="s">
        <v>38</v>
      </c>
      <c r="F72" s="80">
        <f>'1 lentele'!F72/3.4528</f>
        <v>1390.1760889712698</v>
      </c>
      <c r="G72" s="80">
        <f>'1 lentele'!G72/3.4528</f>
        <v>1404.6570898980538</v>
      </c>
      <c r="H72" s="80">
        <f>'1 lentele'!H72/3.4528</f>
        <v>1419.138090824838</v>
      </c>
      <c r="I72" s="117"/>
      <c r="J72" s="113"/>
      <c r="K72" s="113"/>
      <c r="L72" s="115"/>
    </row>
    <row r="73" spans="1:12" ht="12.75">
      <c r="A73" s="36"/>
      <c r="B73" s="116" t="s">
        <v>20</v>
      </c>
      <c r="C73" s="116"/>
      <c r="D73" s="116"/>
      <c r="E73" s="77" t="s">
        <v>12</v>
      </c>
      <c r="F73" s="80">
        <f>'1 lentele'!F73/3.4528</f>
        <v>5.792400370713624</v>
      </c>
      <c r="G73" s="80">
        <f>'1 lentele'!G73/3.4528</f>
        <v>5.792400370713624</v>
      </c>
      <c r="H73" s="80">
        <f>'1 lentele'!H73/3.4528</f>
        <v>5.792400370713624</v>
      </c>
      <c r="I73" s="117" t="s">
        <v>13</v>
      </c>
      <c r="J73" s="113"/>
      <c r="K73" s="113"/>
      <c r="L73" s="115"/>
    </row>
    <row r="74" spans="1:12" ht="18" customHeight="1">
      <c r="A74" s="107" t="s">
        <v>84</v>
      </c>
      <c r="B74" s="108" t="s">
        <v>61</v>
      </c>
      <c r="C74" s="108" t="s">
        <v>160</v>
      </c>
      <c r="D74" s="109" t="s">
        <v>166</v>
      </c>
      <c r="E74" s="83" t="s">
        <v>39</v>
      </c>
      <c r="F74" s="80">
        <f>'1 lentele'!F74/3.4528</f>
        <v>5.792400370713624</v>
      </c>
      <c r="G74" s="80">
        <f>'1 lentele'!G74/3.4528</f>
        <v>5.792400370713624</v>
      </c>
      <c r="H74" s="80">
        <f>'1 lentele'!H74/3.4528</f>
        <v>5.792400370713624</v>
      </c>
      <c r="I74" s="117"/>
      <c r="J74" s="113"/>
      <c r="K74" s="113"/>
      <c r="L74" s="115"/>
    </row>
    <row r="75" spans="1:12" ht="18" customHeight="1">
      <c r="A75" s="107"/>
      <c r="B75" s="108"/>
      <c r="C75" s="108"/>
      <c r="D75" s="109"/>
      <c r="E75" s="86" t="s">
        <v>38</v>
      </c>
      <c r="F75" s="80">
        <f>'1 lentele'!F75/3.4528</f>
        <v>5.792400370713624</v>
      </c>
      <c r="G75" s="80">
        <f>'1 lentele'!G75/3.4528</f>
        <v>5.792400370713624</v>
      </c>
      <c r="H75" s="80">
        <f>'1 lentele'!H75/3.4528</f>
        <v>5.792400370713624</v>
      </c>
      <c r="I75" s="117"/>
      <c r="J75" s="113"/>
      <c r="K75" s="113"/>
      <c r="L75" s="115"/>
    </row>
    <row r="76" spans="1:12" ht="12.75">
      <c r="A76" s="36"/>
      <c r="B76" s="116" t="s">
        <v>20</v>
      </c>
      <c r="C76" s="116"/>
      <c r="D76" s="116"/>
      <c r="E76" s="77" t="s">
        <v>12</v>
      </c>
      <c r="F76" s="80">
        <f>'1 lentele'!F76/3.4528</f>
        <v>2.896200185356812</v>
      </c>
      <c r="G76" s="80">
        <f>'1 lentele'!G76/3.4528</f>
        <v>4.344300278035218</v>
      </c>
      <c r="H76" s="80">
        <f>'1 lentele'!H76/3.4528</f>
        <v>4.344300278035218</v>
      </c>
      <c r="I76" s="117" t="s">
        <v>13</v>
      </c>
      <c r="J76" s="113"/>
      <c r="K76" s="113"/>
      <c r="L76" s="115"/>
    </row>
    <row r="77" spans="1:12" ht="12.75">
      <c r="A77" s="107" t="s">
        <v>85</v>
      </c>
      <c r="B77" s="108" t="s">
        <v>154</v>
      </c>
      <c r="C77" s="108" t="s">
        <v>62</v>
      </c>
      <c r="D77" s="109" t="s">
        <v>186</v>
      </c>
      <c r="E77" s="83" t="s">
        <v>39</v>
      </c>
      <c r="F77" s="80">
        <f>'1 lentele'!F77/3.4528</f>
        <v>2.896200185356812</v>
      </c>
      <c r="G77" s="80">
        <f>'1 lentele'!G77/3.4528</f>
        <v>4.344300278035218</v>
      </c>
      <c r="H77" s="80">
        <f>'1 lentele'!H77/3.4528</f>
        <v>4.344300278035218</v>
      </c>
      <c r="I77" s="117"/>
      <c r="J77" s="113"/>
      <c r="K77" s="113"/>
      <c r="L77" s="115"/>
    </row>
    <row r="78" spans="1:12" ht="12.75">
      <c r="A78" s="107"/>
      <c r="B78" s="108"/>
      <c r="C78" s="108"/>
      <c r="D78" s="109"/>
      <c r="E78" s="86" t="s">
        <v>21</v>
      </c>
      <c r="F78" s="80">
        <f>'1 lentele'!F78/3.4528</f>
        <v>2.896200185356812</v>
      </c>
      <c r="G78" s="80">
        <f>'1 lentele'!G78/3.4528</f>
        <v>4.344300278035218</v>
      </c>
      <c r="H78" s="80">
        <f>'1 lentele'!H78/3.4528</f>
        <v>4.344300278035218</v>
      </c>
      <c r="I78" s="117"/>
      <c r="J78" s="113"/>
      <c r="K78" s="113"/>
      <c r="L78" s="115"/>
    </row>
    <row r="79" spans="1:12" ht="12.75">
      <c r="A79" s="36"/>
      <c r="B79" s="116" t="s">
        <v>20</v>
      </c>
      <c r="C79" s="116"/>
      <c r="D79" s="116"/>
      <c r="E79" s="77" t="s">
        <v>12</v>
      </c>
      <c r="F79" s="80">
        <f>'1 lentele'!F79/3.4528</f>
        <v>7.24050046339203</v>
      </c>
      <c r="G79" s="80">
        <f>'1 lentele'!G79/3.4528</f>
        <v>7.24050046339203</v>
      </c>
      <c r="H79" s="80">
        <f>'1 lentele'!H79/3.4528</f>
        <v>7.24050046339203</v>
      </c>
      <c r="I79" s="117" t="s">
        <v>13</v>
      </c>
      <c r="J79" s="113"/>
      <c r="K79" s="113"/>
      <c r="L79" s="115"/>
    </row>
    <row r="80" spans="1:12" ht="23.25" customHeight="1">
      <c r="A80" s="107" t="s">
        <v>86</v>
      </c>
      <c r="B80" s="108" t="s">
        <v>176</v>
      </c>
      <c r="C80" s="108" t="s">
        <v>62</v>
      </c>
      <c r="D80" s="109" t="s">
        <v>147</v>
      </c>
      <c r="E80" s="83" t="s">
        <v>39</v>
      </c>
      <c r="F80" s="80">
        <f>'1 lentele'!F80/3.4528</f>
        <v>7.24050046339203</v>
      </c>
      <c r="G80" s="80">
        <f>'1 lentele'!G80/3.4528</f>
        <v>7.24050046339203</v>
      </c>
      <c r="H80" s="80">
        <f>'1 lentele'!H80/3.4528</f>
        <v>7.24050046339203</v>
      </c>
      <c r="I80" s="117"/>
      <c r="J80" s="113"/>
      <c r="K80" s="113"/>
      <c r="L80" s="115"/>
    </row>
    <row r="81" spans="1:12" ht="22.5" customHeight="1">
      <c r="A81" s="107"/>
      <c r="B81" s="108"/>
      <c r="C81" s="108"/>
      <c r="D81" s="109"/>
      <c r="E81" s="86" t="s">
        <v>38</v>
      </c>
      <c r="F81" s="80">
        <f>'1 lentele'!F81/3.4528</f>
        <v>7.24050046339203</v>
      </c>
      <c r="G81" s="80">
        <f>'1 lentele'!G81/3.4528</f>
        <v>7.24050046339203</v>
      </c>
      <c r="H81" s="80">
        <f>'1 lentele'!H81/3.4528</f>
        <v>7.24050046339203</v>
      </c>
      <c r="I81" s="117"/>
      <c r="J81" s="113"/>
      <c r="K81" s="113"/>
      <c r="L81" s="115"/>
    </row>
    <row r="82" spans="1:12" ht="12.75">
      <c r="A82" s="36"/>
      <c r="B82" s="116" t="s">
        <v>20</v>
      </c>
      <c r="C82" s="116"/>
      <c r="D82" s="116"/>
      <c r="E82" s="77" t="s">
        <v>12</v>
      </c>
      <c r="F82" s="80">
        <f>'1 lentele'!F82/3.4528</f>
        <v>11.584800741427248</v>
      </c>
      <c r="G82" s="80">
        <f>'1 lentele'!G82/3.4528</f>
        <v>11.584800741427248</v>
      </c>
      <c r="H82" s="80">
        <f>'1 lentele'!H82/3.4528</f>
        <v>11.584800741427248</v>
      </c>
      <c r="I82" s="117" t="s">
        <v>13</v>
      </c>
      <c r="J82" s="113"/>
      <c r="K82" s="113"/>
      <c r="L82" s="115"/>
    </row>
    <row r="83" spans="1:12" ht="12.75">
      <c r="A83" s="107" t="s">
        <v>87</v>
      </c>
      <c r="B83" s="108" t="s">
        <v>161</v>
      </c>
      <c r="C83" s="108" t="s">
        <v>62</v>
      </c>
      <c r="D83" s="109" t="s">
        <v>147</v>
      </c>
      <c r="E83" s="83" t="s">
        <v>39</v>
      </c>
      <c r="F83" s="80">
        <f>'1 lentele'!F83/3.4528</f>
        <v>11.584800741427248</v>
      </c>
      <c r="G83" s="80">
        <f>'1 lentele'!G83/3.4528</f>
        <v>11.584800741427248</v>
      </c>
      <c r="H83" s="80">
        <f>'1 lentele'!H83/3.4528</f>
        <v>11.584800741427248</v>
      </c>
      <c r="I83" s="117"/>
      <c r="J83" s="113"/>
      <c r="K83" s="113"/>
      <c r="L83" s="115"/>
    </row>
    <row r="84" spans="1:12" ht="12.75">
      <c r="A84" s="107"/>
      <c r="B84" s="108"/>
      <c r="C84" s="108"/>
      <c r="D84" s="109"/>
      <c r="E84" s="86" t="s">
        <v>21</v>
      </c>
      <c r="F84" s="80">
        <f>'1 lentele'!F84/3.4528</f>
        <v>11.584800741427248</v>
      </c>
      <c r="G84" s="80">
        <f>'1 lentele'!G84/3.4528</f>
        <v>11.584800741427248</v>
      </c>
      <c r="H84" s="80">
        <f>'1 lentele'!H84/3.4528</f>
        <v>11.584800741427248</v>
      </c>
      <c r="I84" s="117"/>
      <c r="J84" s="113"/>
      <c r="K84" s="113"/>
      <c r="L84" s="115"/>
    </row>
    <row r="85" spans="1:12" ht="12.75">
      <c r="A85" s="35" t="s">
        <v>88</v>
      </c>
      <c r="B85" s="112" t="s">
        <v>63</v>
      </c>
      <c r="C85" s="112"/>
      <c r="D85" s="112"/>
      <c r="E85" s="28" t="s">
        <v>12</v>
      </c>
      <c r="F85" s="29">
        <f>'1 lentele'!F85/3.4528</f>
        <v>194.0454124189064</v>
      </c>
      <c r="G85" s="29">
        <f>'1 lentele'!G85/3.4528</f>
        <v>2665.74953660797</v>
      </c>
      <c r="H85" s="29">
        <f>'1 lentele'!H85/3.4528</f>
        <v>131.77710843373495</v>
      </c>
      <c r="I85" s="30" t="s">
        <v>13</v>
      </c>
      <c r="J85" s="31" t="s">
        <v>13</v>
      </c>
      <c r="K85" s="31" t="s">
        <v>13</v>
      </c>
      <c r="L85" s="39" t="s">
        <v>13</v>
      </c>
    </row>
    <row r="86" spans="1:12" ht="12.75">
      <c r="A86" s="36"/>
      <c r="B86" s="116" t="s">
        <v>20</v>
      </c>
      <c r="C86" s="116"/>
      <c r="D86" s="116"/>
      <c r="E86" s="77" t="s">
        <v>12</v>
      </c>
      <c r="F86" s="80">
        <f>'1 lentele'!F86/3.4528</f>
        <v>117.29610750695089</v>
      </c>
      <c r="G86" s="80">
        <f>'1 lentele'!G86/3.4528</f>
        <v>102.81510658016683</v>
      </c>
      <c r="H86" s="80">
        <f>'1 lentele'!H86/3.4528</f>
        <v>88.33410565338276</v>
      </c>
      <c r="I86" s="117" t="s">
        <v>13</v>
      </c>
      <c r="J86" s="119"/>
      <c r="K86" s="119"/>
      <c r="L86" s="118"/>
    </row>
    <row r="87" spans="1:12" ht="12.75">
      <c r="A87" s="107" t="s">
        <v>89</v>
      </c>
      <c r="B87" s="108" t="s">
        <v>64</v>
      </c>
      <c r="C87" s="108" t="s">
        <v>48</v>
      </c>
      <c r="D87" s="109" t="s">
        <v>147</v>
      </c>
      <c r="E87" s="83" t="s">
        <v>39</v>
      </c>
      <c r="F87" s="80">
        <f>'1 lentele'!F87/3.4528</f>
        <v>117.29610750695089</v>
      </c>
      <c r="G87" s="80">
        <f>'1 lentele'!G87/3.4528</f>
        <v>102.81510658016683</v>
      </c>
      <c r="H87" s="80">
        <f>'1 lentele'!H87/3.4528</f>
        <v>88.33410565338276</v>
      </c>
      <c r="I87" s="117"/>
      <c r="J87" s="119"/>
      <c r="K87" s="119"/>
      <c r="L87" s="118"/>
    </row>
    <row r="88" spans="1:12" ht="12.75">
      <c r="A88" s="107"/>
      <c r="B88" s="108"/>
      <c r="C88" s="108"/>
      <c r="D88" s="109"/>
      <c r="E88" s="86" t="s">
        <v>38</v>
      </c>
      <c r="F88" s="80">
        <f>'1 lentele'!F88/3.4528</f>
        <v>117.29610750695089</v>
      </c>
      <c r="G88" s="80">
        <f>'1 lentele'!G88/3.4528</f>
        <v>102.81510658016683</v>
      </c>
      <c r="H88" s="80">
        <f>'1 lentele'!H88/3.4528</f>
        <v>88.33410565338276</v>
      </c>
      <c r="I88" s="117"/>
      <c r="J88" s="119"/>
      <c r="K88" s="119"/>
      <c r="L88" s="118"/>
    </row>
    <row r="89" spans="1:12" ht="12.75">
      <c r="A89" s="36"/>
      <c r="B89" s="116" t="s">
        <v>20</v>
      </c>
      <c r="C89" s="116"/>
      <c r="D89" s="116"/>
      <c r="E89" s="77" t="s">
        <v>12</v>
      </c>
      <c r="F89" s="80">
        <f>'1 lentele'!F89/3.4528</f>
        <v>32.72706209453197</v>
      </c>
      <c r="G89" s="80">
        <f>'1 lentele'!G89/3.4528</f>
        <v>39.677942539388326</v>
      </c>
      <c r="H89" s="80">
        <f>'1 lentele'!H89/3.4528</f>
        <v>43.44300278035218</v>
      </c>
      <c r="I89" s="117" t="s">
        <v>13</v>
      </c>
      <c r="J89" s="119"/>
      <c r="K89" s="119"/>
      <c r="L89" s="118"/>
    </row>
    <row r="90" spans="1:12" ht="19.5" customHeight="1">
      <c r="A90" s="107" t="s">
        <v>90</v>
      </c>
      <c r="B90" s="108" t="s">
        <v>162</v>
      </c>
      <c r="C90" s="108" t="s">
        <v>65</v>
      </c>
      <c r="D90" s="109" t="s">
        <v>147</v>
      </c>
      <c r="E90" s="83" t="s">
        <v>39</v>
      </c>
      <c r="F90" s="80">
        <f>'1 lentele'!F90/3.4528</f>
        <v>32.72706209453197</v>
      </c>
      <c r="G90" s="80">
        <f>'1 lentele'!G90/3.4528</f>
        <v>39.677942539388326</v>
      </c>
      <c r="H90" s="80">
        <f>'1 lentele'!H90/3.4528</f>
        <v>43.44300278035218</v>
      </c>
      <c r="I90" s="117"/>
      <c r="J90" s="119"/>
      <c r="K90" s="119"/>
      <c r="L90" s="118"/>
    </row>
    <row r="91" spans="1:12" ht="18" customHeight="1">
      <c r="A91" s="107"/>
      <c r="B91" s="108"/>
      <c r="C91" s="108"/>
      <c r="D91" s="109"/>
      <c r="E91" s="86" t="s">
        <v>38</v>
      </c>
      <c r="F91" s="80">
        <f>'1 lentele'!F91/3.4528</f>
        <v>32.72706209453197</v>
      </c>
      <c r="G91" s="80">
        <f>'1 lentele'!G91/3.4528</f>
        <v>39.677942539388326</v>
      </c>
      <c r="H91" s="80">
        <f>'1 lentele'!H91/3.4528</f>
        <v>43.44300278035218</v>
      </c>
      <c r="I91" s="117"/>
      <c r="J91" s="119"/>
      <c r="K91" s="119"/>
      <c r="L91" s="118"/>
    </row>
    <row r="92" spans="1:12" ht="14.25" customHeight="1">
      <c r="A92" s="36"/>
      <c r="B92" s="116" t="s">
        <v>20</v>
      </c>
      <c r="C92" s="116"/>
      <c r="D92" s="116"/>
      <c r="E92" s="77" t="s">
        <v>12</v>
      </c>
      <c r="F92" s="80">
        <f>'1 lentele'!F92/3.4528</f>
        <v>33.885542168674704</v>
      </c>
      <c r="G92" s="80">
        <f>'1 lentele'!G92/3.4528</f>
        <v>0</v>
      </c>
      <c r="H92" s="80">
        <f>'1 lentele'!H92/3.4528</f>
        <v>0</v>
      </c>
      <c r="I92" s="117" t="s">
        <v>100</v>
      </c>
      <c r="J92" s="119">
        <v>1</v>
      </c>
      <c r="K92" s="119">
        <v>1</v>
      </c>
      <c r="L92" s="118"/>
    </row>
    <row r="93" spans="1:12" ht="13.5" customHeight="1">
      <c r="A93" s="107" t="s">
        <v>91</v>
      </c>
      <c r="B93" s="108" t="s">
        <v>66</v>
      </c>
      <c r="C93" s="108" t="s">
        <v>55</v>
      </c>
      <c r="D93" s="109" t="s">
        <v>152</v>
      </c>
      <c r="E93" s="83" t="s">
        <v>39</v>
      </c>
      <c r="F93" s="80">
        <f>'1 lentele'!F93/3.4528</f>
        <v>33.885542168674704</v>
      </c>
      <c r="G93" s="80">
        <f>'1 lentele'!G93/3.4528</f>
        <v>0</v>
      </c>
      <c r="H93" s="80">
        <f>'1 lentele'!H93/3.4528</f>
        <v>0</v>
      </c>
      <c r="I93" s="117"/>
      <c r="J93" s="119"/>
      <c r="K93" s="119"/>
      <c r="L93" s="118"/>
    </row>
    <row r="94" spans="1:12" ht="15.75" customHeight="1">
      <c r="A94" s="107"/>
      <c r="B94" s="108"/>
      <c r="C94" s="108"/>
      <c r="D94" s="109"/>
      <c r="E94" s="86" t="s">
        <v>38</v>
      </c>
      <c r="F94" s="80">
        <f>'1 lentele'!F94/3.4528</f>
        <v>33.885542168674704</v>
      </c>
      <c r="G94" s="80">
        <f>'1 lentele'!G94/3.4528</f>
        <v>0</v>
      </c>
      <c r="H94" s="80">
        <f>'1 lentele'!H94/3.4528</f>
        <v>0</v>
      </c>
      <c r="I94" s="117"/>
      <c r="J94" s="119"/>
      <c r="K94" s="119"/>
      <c r="L94" s="118"/>
    </row>
    <row r="95" spans="1:12" ht="12.75">
      <c r="A95" s="36"/>
      <c r="B95" s="116" t="s">
        <v>20</v>
      </c>
      <c r="C95" s="116"/>
      <c r="D95" s="116"/>
      <c r="E95" s="77" t="s">
        <v>12</v>
      </c>
      <c r="F95" s="80">
        <f>'1 lentele'!F95/3.4528</f>
        <v>10.136700648748842</v>
      </c>
      <c r="G95" s="80">
        <f>'1 lentele'!G95/3.4528</f>
        <v>2523.256487488415</v>
      </c>
      <c r="H95" s="80">
        <f>'1 lentele'!H95/3.4528</f>
        <v>0</v>
      </c>
      <c r="I95" s="117" t="s">
        <v>13</v>
      </c>
      <c r="J95" s="161"/>
      <c r="K95" s="161"/>
      <c r="L95" s="162"/>
    </row>
    <row r="96" spans="1:12" ht="12.75" customHeight="1">
      <c r="A96" s="158" t="s">
        <v>99</v>
      </c>
      <c r="B96" s="108" t="s">
        <v>163</v>
      </c>
      <c r="C96" s="108" t="s">
        <v>59</v>
      </c>
      <c r="D96" s="109" t="s">
        <v>153</v>
      </c>
      <c r="E96" s="83" t="s">
        <v>39</v>
      </c>
      <c r="F96" s="80">
        <f>'1 lentele'!F96/3.4528</f>
        <v>10.136700648748842</v>
      </c>
      <c r="G96" s="80">
        <f>'1 lentele'!G96/3.4528</f>
        <v>2523.256487488415</v>
      </c>
      <c r="H96" s="80">
        <f>'1 lentele'!H96/3.4528</f>
        <v>0</v>
      </c>
      <c r="I96" s="117"/>
      <c r="J96" s="161"/>
      <c r="K96" s="161"/>
      <c r="L96" s="162"/>
    </row>
    <row r="97" spans="1:12" ht="12.75">
      <c r="A97" s="159"/>
      <c r="B97" s="108"/>
      <c r="C97" s="108"/>
      <c r="D97" s="109"/>
      <c r="E97" s="86" t="s">
        <v>38</v>
      </c>
      <c r="F97" s="80">
        <f>'1 lentele'!F97/3.4528</f>
        <v>10.136700648748842</v>
      </c>
      <c r="G97" s="80">
        <f>'1 lentele'!G97/3.4528</f>
        <v>2523.256487488415</v>
      </c>
      <c r="H97" s="80">
        <f>'1 lentele'!H97/3.4528</f>
        <v>0</v>
      </c>
      <c r="I97" s="117"/>
      <c r="J97" s="161"/>
      <c r="K97" s="161"/>
      <c r="L97" s="162"/>
    </row>
    <row r="98" spans="1:12" ht="12.75">
      <c r="A98" s="160"/>
      <c r="B98" s="108"/>
      <c r="C98" s="108"/>
      <c r="D98" s="109"/>
      <c r="E98" s="86" t="s">
        <v>21</v>
      </c>
      <c r="F98" s="80">
        <f>'1 lentele'!F98/3.4528</f>
        <v>0</v>
      </c>
      <c r="G98" s="80">
        <f>'1 lentele'!G98/3.4528</f>
        <v>0</v>
      </c>
      <c r="H98" s="80">
        <f>'1 lentele'!H98/3.4528</f>
        <v>0</v>
      </c>
      <c r="I98" s="117"/>
      <c r="J98" s="161"/>
      <c r="K98" s="161"/>
      <c r="L98" s="162"/>
    </row>
    <row r="99" spans="1:12" ht="12.75">
      <c r="A99" s="38" t="s">
        <v>92</v>
      </c>
      <c r="B99" s="139" t="s">
        <v>104</v>
      </c>
      <c r="C99" s="139"/>
      <c r="D99" s="139"/>
      <c r="E99" s="26" t="s">
        <v>12</v>
      </c>
      <c r="F99" s="27">
        <f>'1 lentele'!F99/3.4528</f>
        <v>414.1566265060241</v>
      </c>
      <c r="G99" s="27">
        <f>'1 lentele'!G99/3.4528</f>
        <v>436.16774791473586</v>
      </c>
      <c r="H99" s="27">
        <f>'1 lentele'!H99/3.4528</f>
        <v>436.16774791473586</v>
      </c>
      <c r="I99" s="23" t="s">
        <v>13</v>
      </c>
      <c r="J99" s="20" t="s">
        <v>13</v>
      </c>
      <c r="K99" s="20" t="s">
        <v>13</v>
      </c>
      <c r="L99" s="34" t="s">
        <v>13</v>
      </c>
    </row>
    <row r="100" spans="1:12" ht="24" customHeight="1">
      <c r="A100" s="35" t="s">
        <v>93</v>
      </c>
      <c r="B100" s="112" t="s">
        <v>97</v>
      </c>
      <c r="C100" s="112"/>
      <c r="D100" s="112"/>
      <c r="E100" s="28" t="s">
        <v>12</v>
      </c>
      <c r="F100" s="29">
        <f>'1 lentele'!F100/3.4528</f>
        <v>414.1566265060241</v>
      </c>
      <c r="G100" s="29">
        <f>'1 lentele'!G100/3.4528</f>
        <v>436.16774791473586</v>
      </c>
      <c r="H100" s="29">
        <f>'1 lentele'!H100/3.4528</f>
        <v>436.16774791473586</v>
      </c>
      <c r="I100" s="30" t="s">
        <v>13</v>
      </c>
      <c r="J100" s="31" t="s">
        <v>13</v>
      </c>
      <c r="K100" s="31" t="s">
        <v>13</v>
      </c>
      <c r="L100" s="39" t="s">
        <v>13</v>
      </c>
    </row>
    <row r="101" spans="1:12" ht="13.5" customHeight="1">
      <c r="A101" s="35"/>
      <c r="B101" s="116" t="s">
        <v>20</v>
      </c>
      <c r="C101" s="116"/>
      <c r="D101" s="116"/>
      <c r="E101" s="77" t="s">
        <v>12</v>
      </c>
      <c r="F101" s="80">
        <f>'1 lentele'!F101/3.4528</f>
        <v>8.688600556070435</v>
      </c>
      <c r="G101" s="80">
        <f>'1 lentele'!G101/3.4528</f>
        <v>1.7377201112140872</v>
      </c>
      <c r="H101" s="80">
        <f>'1 lentele'!H101/3.4528</f>
        <v>1.7377201112140872</v>
      </c>
      <c r="I101" s="157" t="s">
        <v>13</v>
      </c>
      <c r="J101" s="161"/>
      <c r="K101" s="161"/>
      <c r="L101" s="162"/>
    </row>
    <row r="102" spans="1:12" ht="12.75">
      <c r="A102" s="154" t="s">
        <v>94</v>
      </c>
      <c r="B102" s="155" t="s">
        <v>187</v>
      </c>
      <c r="C102" s="155" t="s">
        <v>48</v>
      </c>
      <c r="D102" s="156" t="s">
        <v>147</v>
      </c>
      <c r="E102" s="83" t="s">
        <v>39</v>
      </c>
      <c r="F102" s="80">
        <f>'1 lentele'!F102/3.4528</f>
        <v>8.688600556070435</v>
      </c>
      <c r="G102" s="80">
        <f>'1 lentele'!G102/3.4528</f>
        <v>1.7377201112140872</v>
      </c>
      <c r="H102" s="80">
        <f>'1 lentele'!H102/3.4528</f>
        <v>1.7377201112140872</v>
      </c>
      <c r="I102" s="157"/>
      <c r="J102" s="161"/>
      <c r="K102" s="161"/>
      <c r="L102" s="162"/>
    </row>
    <row r="103" spans="1:12" ht="12.75">
      <c r="A103" s="154"/>
      <c r="B103" s="155"/>
      <c r="C103" s="155"/>
      <c r="D103" s="156"/>
      <c r="E103" s="86" t="s">
        <v>38</v>
      </c>
      <c r="F103" s="80">
        <f>'1 lentele'!F103/3.4528</f>
        <v>8.688600556070435</v>
      </c>
      <c r="G103" s="80">
        <f>'1 lentele'!G103/3.4528</f>
        <v>1.7377201112140872</v>
      </c>
      <c r="H103" s="80">
        <f>'1 lentele'!H103/3.4528</f>
        <v>1.7377201112140872</v>
      </c>
      <c r="I103" s="157"/>
      <c r="J103" s="161"/>
      <c r="K103" s="161"/>
      <c r="L103" s="162"/>
    </row>
    <row r="104" spans="1:12" ht="12.75">
      <c r="A104" s="36"/>
      <c r="B104" s="116" t="s">
        <v>20</v>
      </c>
      <c r="C104" s="116"/>
      <c r="D104" s="116"/>
      <c r="E104" s="77" t="s">
        <v>12</v>
      </c>
      <c r="F104" s="80">
        <f>'1 lentele'!F104/3.4528</f>
        <v>405.4680259499537</v>
      </c>
      <c r="G104" s="80">
        <f>'1 lentele'!G104/3.4528</f>
        <v>434.4300278035218</v>
      </c>
      <c r="H104" s="80">
        <f>'1 lentele'!H104/3.4528</f>
        <v>434.4300278035218</v>
      </c>
      <c r="I104" s="117" t="s">
        <v>96</v>
      </c>
      <c r="J104" s="113">
        <v>100</v>
      </c>
      <c r="K104" s="113">
        <v>100</v>
      </c>
      <c r="L104" s="115">
        <v>100</v>
      </c>
    </row>
    <row r="105" spans="1:12" ht="17.25" customHeight="1">
      <c r="A105" s="107" t="s">
        <v>98</v>
      </c>
      <c r="B105" s="108" t="s">
        <v>164</v>
      </c>
      <c r="C105" s="108" t="s">
        <v>95</v>
      </c>
      <c r="D105" s="109" t="s">
        <v>150</v>
      </c>
      <c r="E105" s="83" t="s">
        <v>39</v>
      </c>
      <c r="F105" s="80">
        <f>'1 lentele'!F105/3.4528</f>
        <v>405.4680259499537</v>
      </c>
      <c r="G105" s="80">
        <f>'1 lentele'!G105/3.4528</f>
        <v>434.4300278035218</v>
      </c>
      <c r="H105" s="80">
        <f>'1 lentele'!H105/3.4528</f>
        <v>434.4300278035218</v>
      </c>
      <c r="I105" s="117"/>
      <c r="J105" s="113"/>
      <c r="K105" s="113"/>
      <c r="L105" s="115"/>
    </row>
    <row r="106" spans="1:12" ht="19.5" customHeight="1" thickBot="1">
      <c r="A106" s="151"/>
      <c r="B106" s="152"/>
      <c r="C106" s="152"/>
      <c r="D106" s="153"/>
      <c r="E106" s="88" t="s">
        <v>38</v>
      </c>
      <c r="F106" s="94">
        <f>'1 lentele'!F106/3.4528</f>
        <v>405.4680259499537</v>
      </c>
      <c r="G106" s="94">
        <f>'1 lentele'!G106/3.4528</f>
        <v>434.4300278035218</v>
      </c>
      <c r="H106" s="94">
        <f>'1 lentele'!H106/3.4528</f>
        <v>434.4300278035218</v>
      </c>
      <c r="I106" s="149"/>
      <c r="J106" s="150"/>
      <c r="K106" s="150"/>
      <c r="L106" s="163"/>
    </row>
    <row r="108" spans="1:12" ht="12.75">
      <c r="A108" s="110" t="s">
        <v>101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</row>
    <row r="109" spans="1:12" ht="12.75">
      <c r="A109" s="111" t="s">
        <v>102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</row>
    <row r="110" spans="1:12" ht="15" customHeight="1">
      <c r="A110" s="114" t="s">
        <v>168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</row>
  </sheetData>
  <sheetProtection/>
  <mergeCells count="236">
    <mergeCell ref="A110:L110"/>
    <mergeCell ref="A105:A106"/>
    <mergeCell ref="B105:B106"/>
    <mergeCell ref="C105:C106"/>
    <mergeCell ref="D105:D106"/>
    <mergeCell ref="A108:L108"/>
    <mergeCell ref="A109:L109"/>
    <mergeCell ref="L101:L103"/>
    <mergeCell ref="A102:A103"/>
    <mergeCell ref="B102:B103"/>
    <mergeCell ref="C102:C103"/>
    <mergeCell ref="D102:D103"/>
    <mergeCell ref="B104:D104"/>
    <mergeCell ref="I104:I106"/>
    <mergeCell ref="J104:J106"/>
    <mergeCell ref="K104:K106"/>
    <mergeCell ref="L104:L106"/>
    <mergeCell ref="B99:D99"/>
    <mergeCell ref="B100:D100"/>
    <mergeCell ref="B101:D101"/>
    <mergeCell ref="I101:I103"/>
    <mergeCell ref="J101:J103"/>
    <mergeCell ref="K101:K103"/>
    <mergeCell ref="B95:D95"/>
    <mergeCell ref="I95:I98"/>
    <mergeCell ref="J95:J98"/>
    <mergeCell ref="K95:K98"/>
    <mergeCell ref="L95:L98"/>
    <mergeCell ref="A96:A98"/>
    <mergeCell ref="B96:B98"/>
    <mergeCell ref="C96:C98"/>
    <mergeCell ref="D96:D98"/>
    <mergeCell ref="B92:D92"/>
    <mergeCell ref="I92:I94"/>
    <mergeCell ref="J92:J94"/>
    <mergeCell ref="K92:K94"/>
    <mergeCell ref="L92:L94"/>
    <mergeCell ref="A93:A94"/>
    <mergeCell ref="B93:B94"/>
    <mergeCell ref="C93:C94"/>
    <mergeCell ref="D93:D94"/>
    <mergeCell ref="J89:J91"/>
    <mergeCell ref="K89:K91"/>
    <mergeCell ref="L89:L91"/>
    <mergeCell ref="A90:A91"/>
    <mergeCell ref="B90:B91"/>
    <mergeCell ref="C90:C91"/>
    <mergeCell ref="D90:D91"/>
    <mergeCell ref="A87:A88"/>
    <mergeCell ref="B87:B88"/>
    <mergeCell ref="C87:C88"/>
    <mergeCell ref="D87:D88"/>
    <mergeCell ref="B89:D89"/>
    <mergeCell ref="I89:I91"/>
    <mergeCell ref="B85:D85"/>
    <mergeCell ref="B86:D86"/>
    <mergeCell ref="I86:I88"/>
    <mergeCell ref="J86:J88"/>
    <mergeCell ref="K86:K88"/>
    <mergeCell ref="L86:L88"/>
    <mergeCell ref="B82:D82"/>
    <mergeCell ref="I82:I84"/>
    <mergeCell ref="J82:J84"/>
    <mergeCell ref="K82:K84"/>
    <mergeCell ref="L82:L84"/>
    <mergeCell ref="A83:A84"/>
    <mergeCell ref="B83:B84"/>
    <mergeCell ref="C83:C84"/>
    <mergeCell ref="D83:D84"/>
    <mergeCell ref="B79:D79"/>
    <mergeCell ref="I79:I81"/>
    <mergeCell ref="J79:J81"/>
    <mergeCell ref="K79:K81"/>
    <mergeCell ref="L79:L81"/>
    <mergeCell ref="A80:A81"/>
    <mergeCell ref="B80:B81"/>
    <mergeCell ref="C80:C81"/>
    <mergeCell ref="D80:D81"/>
    <mergeCell ref="B76:D76"/>
    <mergeCell ref="I76:I78"/>
    <mergeCell ref="J76:J78"/>
    <mergeCell ref="K76:K78"/>
    <mergeCell ref="L76:L78"/>
    <mergeCell ref="A77:A78"/>
    <mergeCell ref="B77:B78"/>
    <mergeCell ref="C77:C78"/>
    <mergeCell ref="D77:D78"/>
    <mergeCell ref="B73:D73"/>
    <mergeCell ref="I73:I75"/>
    <mergeCell ref="J73:J75"/>
    <mergeCell ref="K73:K75"/>
    <mergeCell ref="L73:L75"/>
    <mergeCell ref="A74:A75"/>
    <mergeCell ref="B74:B75"/>
    <mergeCell ref="C74:C75"/>
    <mergeCell ref="D74:D75"/>
    <mergeCell ref="B70:D70"/>
    <mergeCell ref="I70:I72"/>
    <mergeCell ref="J70:J72"/>
    <mergeCell ref="K70:K72"/>
    <mergeCell ref="L70:L72"/>
    <mergeCell ref="A71:A72"/>
    <mergeCell ref="B71:B72"/>
    <mergeCell ref="C71:C72"/>
    <mergeCell ref="D71:D72"/>
    <mergeCell ref="B67:D67"/>
    <mergeCell ref="I67:I69"/>
    <mergeCell ref="J67:J69"/>
    <mergeCell ref="K67:K69"/>
    <mergeCell ref="L67:L69"/>
    <mergeCell ref="A68:A69"/>
    <mergeCell ref="B68:B69"/>
    <mergeCell ref="C68:C69"/>
    <mergeCell ref="D68:D69"/>
    <mergeCell ref="B64:D64"/>
    <mergeCell ref="I64:I66"/>
    <mergeCell ref="J64:J66"/>
    <mergeCell ref="K64:K66"/>
    <mergeCell ref="L64:L66"/>
    <mergeCell ref="A65:A66"/>
    <mergeCell ref="B65:B66"/>
    <mergeCell ref="C65:C66"/>
    <mergeCell ref="D65:D66"/>
    <mergeCell ref="I61:I63"/>
    <mergeCell ref="J61:J63"/>
    <mergeCell ref="K61:K63"/>
    <mergeCell ref="L61:L63"/>
    <mergeCell ref="A62:A63"/>
    <mergeCell ref="B62:B63"/>
    <mergeCell ref="C62:C63"/>
    <mergeCell ref="D62:D63"/>
    <mergeCell ref="A58:A59"/>
    <mergeCell ref="B58:B59"/>
    <mergeCell ref="C58:C59"/>
    <mergeCell ref="D58:D59"/>
    <mergeCell ref="B60:D60"/>
    <mergeCell ref="B61:D61"/>
    <mergeCell ref="B56:D56"/>
    <mergeCell ref="B57:D57"/>
    <mergeCell ref="I57:I59"/>
    <mergeCell ref="J57:J59"/>
    <mergeCell ref="K57:K59"/>
    <mergeCell ref="L57:L59"/>
    <mergeCell ref="B53:D53"/>
    <mergeCell ref="I53:I55"/>
    <mergeCell ref="J53:J55"/>
    <mergeCell ref="K53:K55"/>
    <mergeCell ref="L53:L55"/>
    <mergeCell ref="A54:A55"/>
    <mergeCell ref="B54:B55"/>
    <mergeCell ref="C54:C55"/>
    <mergeCell ref="D54:D55"/>
    <mergeCell ref="B50:D50"/>
    <mergeCell ref="I50:I52"/>
    <mergeCell ref="J50:J52"/>
    <mergeCell ref="K50:K52"/>
    <mergeCell ref="L50:L52"/>
    <mergeCell ref="A51:A52"/>
    <mergeCell ref="B51:B52"/>
    <mergeCell ref="C51:C52"/>
    <mergeCell ref="D51:D52"/>
    <mergeCell ref="B46:D46"/>
    <mergeCell ref="I46:I48"/>
    <mergeCell ref="J46:J48"/>
    <mergeCell ref="K46:K48"/>
    <mergeCell ref="L46:L48"/>
    <mergeCell ref="A47:A48"/>
    <mergeCell ref="B47:B48"/>
    <mergeCell ref="C47:C48"/>
    <mergeCell ref="D47:D48"/>
    <mergeCell ref="J43:J45"/>
    <mergeCell ref="K43:K45"/>
    <mergeCell ref="L43:L45"/>
    <mergeCell ref="A44:A45"/>
    <mergeCell ref="B44:B45"/>
    <mergeCell ref="C44:C45"/>
    <mergeCell ref="D44:D45"/>
    <mergeCell ref="A41:A42"/>
    <mergeCell ref="B41:B42"/>
    <mergeCell ref="C41:C42"/>
    <mergeCell ref="D41:D42"/>
    <mergeCell ref="B43:D43"/>
    <mergeCell ref="I43:I45"/>
    <mergeCell ref="L37:L39"/>
    <mergeCell ref="A38:A39"/>
    <mergeCell ref="B38:B39"/>
    <mergeCell ref="C38:C39"/>
    <mergeCell ref="D38:D39"/>
    <mergeCell ref="B40:D40"/>
    <mergeCell ref="I40:I42"/>
    <mergeCell ref="J40:J42"/>
    <mergeCell ref="K40:K42"/>
    <mergeCell ref="L40:L42"/>
    <mergeCell ref="B35:D35"/>
    <mergeCell ref="B36:D36"/>
    <mergeCell ref="B37:D37"/>
    <mergeCell ref="I37:I39"/>
    <mergeCell ref="J37:J39"/>
    <mergeCell ref="K37:K39"/>
    <mergeCell ref="L23:L34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I23:I34"/>
    <mergeCell ref="J23:J34"/>
    <mergeCell ref="K23:K34"/>
    <mergeCell ref="B33:D33"/>
    <mergeCell ref="B34:D34"/>
    <mergeCell ref="F10:F19"/>
    <mergeCell ref="G10:G19"/>
    <mergeCell ref="H10:H19"/>
    <mergeCell ref="I10:L10"/>
    <mergeCell ref="I11:I19"/>
    <mergeCell ref="J11:L11"/>
    <mergeCell ref="J12:J19"/>
    <mergeCell ref="K12:K19"/>
    <mergeCell ref="L12:L19"/>
    <mergeCell ref="A4:L4"/>
    <mergeCell ref="A5:L5"/>
    <mergeCell ref="A6:L6"/>
    <mergeCell ref="A7:L7"/>
    <mergeCell ref="A8:L8"/>
    <mergeCell ref="A10:A19"/>
    <mergeCell ref="B10:B19"/>
    <mergeCell ref="C10:C19"/>
    <mergeCell ref="D10:D19"/>
    <mergeCell ref="E10:E19"/>
  </mergeCells>
  <conditionalFormatting sqref="B46:D46 B43:D43 A46:A47 I46:L46 B40:D40 A43:A44 K43 B67:D67 E40:E48 K40 T9:IV39 M9:M39 A9:A41 A1:IV8 L35:L36 L49:IV49 B37:E39 A49:A51 I50:L50 B50:D50 A53:A54 I57 B53:D53 I53:L53 M50:IV55 L56:IV56 L60:IV60 I61 B57:D57 M57:IV59 I64:L64 B61:D61 I67:L67 B64:D64 B70:D70 I73:L73 B73:D73 I76:L76 B76:D76 I79:L79 B79:D79 I82:L82 B82:D82 L85:IV85 I86:L86 B86:D86 I89:L89 B89:D89 I92:L92 B92:D92 L100:IV101 I104:L104 A107:IV107 I70:L70 A100:A102 B104:D104 I95:L95 B95:D95 B35:E35 I37:J43 L40:L43 K37:L39 A111:IV65536 M108:IV110 A99:E99 N9:S23 M61:IV84 A104:A106 M40:IV48 N35:S39 M86:IV98 A56:A96 E104:E106 M102:IV106 I99:IV99 I35:K35 B9:L22 E86:E98 E61:E84 E57:E59 E50:E55">
    <cfRule type="cellIs" priority="23" dxfId="1" operator="equal" stopIfTrue="1">
      <formula>0</formula>
    </cfRule>
  </conditionalFormatting>
  <conditionalFormatting sqref="B23:B34 B56:E56 B60:E60 E28 B49:E49 C23:E23 B102:D102 B36:E36 B85:E85 B100:E100 I100:K101 I85:K85 I36:K36 I23:L34 I49:K49 I60:K60 I56:K56">
    <cfRule type="cellIs" priority="24" dxfId="7" operator="equal" stopIfTrue="1">
      <formula>0</formula>
    </cfRule>
  </conditionalFormatting>
  <conditionalFormatting sqref="J57:L57">
    <cfRule type="cellIs" priority="22" dxfId="1" operator="equal" stopIfTrue="1">
      <formula>0</formula>
    </cfRule>
  </conditionalFormatting>
  <conditionalFormatting sqref="J61:L61">
    <cfRule type="cellIs" priority="21" dxfId="1" operator="equal" stopIfTrue="1">
      <formula>0</formula>
    </cfRule>
  </conditionalFormatting>
  <conditionalFormatting sqref="A108:A110">
    <cfRule type="cellIs" priority="20" dxfId="1" operator="equal" stopIfTrue="1">
      <formula>0</formula>
    </cfRule>
  </conditionalFormatting>
  <conditionalFormatting sqref="D41:D42">
    <cfRule type="cellIs" priority="19" dxfId="1" operator="equal" stopIfTrue="1">
      <formula>0</formula>
    </cfRule>
  </conditionalFormatting>
  <conditionalFormatting sqref="D44:D45">
    <cfRule type="cellIs" priority="18" dxfId="1" operator="equal" stopIfTrue="1">
      <formula>0</formula>
    </cfRule>
  </conditionalFormatting>
  <conditionalFormatting sqref="D47:D48">
    <cfRule type="cellIs" priority="17" dxfId="1" operator="equal" stopIfTrue="1">
      <formula>0</formula>
    </cfRule>
  </conditionalFormatting>
  <conditionalFormatting sqref="B101:D101">
    <cfRule type="cellIs" priority="16" dxfId="1" operator="equal" stopIfTrue="1">
      <formula>0</formula>
    </cfRule>
  </conditionalFormatting>
  <conditionalFormatting sqref="E101:E103">
    <cfRule type="cellIs" priority="15" dxfId="1" operator="equal" stopIfTrue="1">
      <formula>0</formula>
    </cfRule>
  </conditionalFormatting>
  <conditionalFormatting sqref="F35:H35">
    <cfRule type="cellIs" priority="14" dxfId="1" operator="equal" stopIfTrue="1">
      <formula>0</formula>
    </cfRule>
  </conditionalFormatting>
  <conditionalFormatting sqref="F99:H99">
    <cfRule type="cellIs" priority="13" dxfId="1" operator="equal" stopIfTrue="1">
      <formula>0</formula>
    </cfRule>
  </conditionalFormatting>
  <conditionalFormatting sqref="F100:H100">
    <cfRule type="cellIs" priority="12" dxfId="7" operator="equal" stopIfTrue="1">
      <formula>0</formula>
    </cfRule>
  </conditionalFormatting>
  <conditionalFormatting sqref="F85:H85">
    <cfRule type="cellIs" priority="11" dxfId="7" operator="equal" stopIfTrue="1">
      <formula>0</formula>
    </cfRule>
  </conditionalFormatting>
  <conditionalFormatting sqref="F60:H60">
    <cfRule type="cellIs" priority="10" dxfId="7" operator="equal" stopIfTrue="1">
      <formula>0</formula>
    </cfRule>
  </conditionalFormatting>
  <conditionalFormatting sqref="F56:H56">
    <cfRule type="cellIs" priority="9" dxfId="7" operator="equal" stopIfTrue="1">
      <formula>0</formula>
    </cfRule>
  </conditionalFormatting>
  <conditionalFormatting sqref="F49:H49">
    <cfRule type="cellIs" priority="8" dxfId="7" operator="equal" stopIfTrue="1">
      <formula>0</formula>
    </cfRule>
  </conditionalFormatting>
  <conditionalFormatting sqref="F36:H36">
    <cfRule type="cellIs" priority="7" dxfId="7" operator="equal" stopIfTrue="1">
      <formula>0</formula>
    </cfRule>
  </conditionalFormatting>
  <conditionalFormatting sqref="F37:H48">
    <cfRule type="cellIs" priority="6" dxfId="1" operator="equal" stopIfTrue="1">
      <formula>0</formula>
    </cfRule>
  </conditionalFormatting>
  <conditionalFormatting sqref="F50:H55">
    <cfRule type="cellIs" priority="5" dxfId="1" operator="equal" stopIfTrue="1">
      <formula>0</formula>
    </cfRule>
  </conditionalFormatting>
  <conditionalFormatting sqref="F57:H59">
    <cfRule type="cellIs" priority="4" dxfId="1" operator="equal" stopIfTrue="1">
      <formula>0</formula>
    </cfRule>
  </conditionalFormatting>
  <conditionalFormatting sqref="F61:H84">
    <cfRule type="cellIs" priority="3" dxfId="1" operator="equal" stopIfTrue="1">
      <formula>0</formula>
    </cfRule>
  </conditionalFormatting>
  <conditionalFormatting sqref="F86:H98">
    <cfRule type="cellIs" priority="2" dxfId="1" operator="equal" stopIfTrue="1">
      <formula>0</formula>
    </cfRule>
  </conditionalFormatting>
  <conditionalFormatting sqref="F101:H106">
    <cfRule type="cellIs" priority="1" dxfId="1" operator="equal" stopIfTrue="1">
      <formula>0</formula>
    </cfRule>
  </conditionalFormatting>
  <printOptions horizontalCentered="1"/>
  <pageMargins left="0.3937007874015748" right="0.3937007874015748" top="0.984251968503937" bottom="0.3937007874015748" header="0.5905511811023623" footer="0.5118110236220472"/>
  <pageSetup firstPageNumber="7" useFirstPageNumber="1" horizontalDpi="600" verticalDpi="600" orientation="landscape" paperSize="9" r:id="rId1"/>
  <headerFooter>
    <oddHeader>&amp;C&amp;P</oddHeader>
  </headerFooter>
  <rowBreaks count="3" manualBreakCount="3">
    <brk id="35" max="255" man="1"/>
    <brk id="66" max="255" man="1"/>
    <brk id="9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P22"/>
  <sheetViews>
    <sheetView workbookViewId="0" topLeftCell="A1">
      <selection activeCell="A6" sqref="A6:I22"/>
    </sheetView>
  </sheetViews>
  <sheetFormatPr defaultColWidth="9.140625" defaultRowHeight="12.75"/>
  <cols>
    <col min="1" max="1" width="10.7109375" style="2" customWidth="1"/>
    <col min="2" max="3" width="9.8515625" style="2" customWidth="1"/>
    <col min="4" max="4" width="8.7109375" style="2" customWidth="1"/>
    <col min="5" max="5" width="55.140625" style="2" bestFit="1" customWidth="1"/>
    <col min="6" max="6" width="11.8515625" style="2" customWidth="1"/>
    <col min="7" max="9" width="9.7109375" style="2" customWidth="1"/>
    <col min="10" max="16384" width="9.140625" style="2" customWidth="1"/>
  </cols>
  <sheetData>
    <row r="2" spans="1:9" ht="15" customHeight="1">
      <c r="A2" s="164" t="s">
        <v>121</v>
      </c>
      <c r="B2" s="164"/>
      <c r="C2" s="164"/>
      <c r="D2" s="164"/>
      <c r="E2" s="164"/>
      <c r="F2" s="164"/>
      <c r="G2" s="164"/>
      <c r="H2" s="164"/>
      <c r="I2" s="164"/>
    </row>
    <row r="3" spans="1:9" ht="18" customHeight="1">
      <c r="A3" s="165" t="str">
        <f>'1 lentele'!A7:L7</f>
        <v>SAVIVALDYBĖS VEIKLOS PROGRAMOS Nr. 6</v>
      </c>
      <c r="B3" s="165"/>
      <c r="C3" s="165"/>
      <c r="D3" s="165"/>
      <c r="E3" s="165"/>
      <c r="F3" s="165"/>
      <c r="G3" s="165"/>
      <c r="H3" s="165"/>
      <c r="I3" s="165"/>
    </row>
    <row r="4" spans="1:9" ht="18" customHeight="1">
      <c r="A4" s="166" t="s">
        <v>122</v>
      </c>
      <c r="B4" s="167"/>
      <c r="C4" s="167"/>
      <c r="D4" s="167"/>
      <c r="E4" s="167"/>
      <c r="F4" s="167"/>
      <c r="G4" s="167"/>
      <c r="H4" s="167"/>
      <c r="I4" s="167"/>
    </row>
    <row r="5" spans="1:9" s="58" customFormat="1" ht="10.5" customHeight="1" thickBot="1">
      <c r="A5" s="168"/>
      <c r="B5" s="168"/>
      <c r="C5" s="168"/>
      <c r="D5" s="168"/>
      <c r="E5" s="168"/>
      <c r="F5" s="168"/>
      <c r="G5" s="168"/>
      <c r="H5" s="168"/>
      <c r="I5" s="168"/>
    </row>
    <row r="6" spans="1:9" s="62" customFormat="1" ht="44.25" customHeight="1">
      <c r="A6" s="59" t="s">
        <v>123</v>
      </c>
      <c r="B6" s="60" t="s">
        <v>124</v>
      </c>
      <c r="C6" s="60" t="s">
        <v>125</v>
      </c>
      <c r="D6" s="60" t="s">
        <v>126</v>
      </c>
      <c r="E6" s="60" t="s">
        <v>127</v>
      </c>
      <c r="F6" s="60" t="s">
        <v>128</v>
      </c>
      <c r="G6" s="60" t="s">
        <v>165</v>
      </c>
      <c r="H6" s="60" t="s">
        <v>172</v>
      </c>
      <c r="I6" s="61" t="s">
        <v>173</v>
      </c>
    </row>
    <row r="7" spans="1:9" s="66" customFormat="1" ht="12.75">
      <c r="A7" s="63">
        <v>4</v>
      </c>
      <c r="B7" s="64">
        <v>6</v>
      </c>
      <c r="C7" s="65"/>
      <c r="D7" s="65"/>
      <c r="E7" s="57" t="s">
        <v>129</v>
      </c>
      <c r="F7" s="57" t="s">
        <v>131</v>
      </c>
      <c r="G7" s="75">
        <v>68</v>
      </c>
      <c r="H7" s="75">
        <v>73</v>
      </c>
      <c r="I7" s="76">
        <v>78</v>
      </c>
    </row>
    <row r="8" spans="1:9" s="66" customFormat="1" ht="12.75">
      <c r="A8" s="63">
        <v>4</v>
      </c>
      <c r="B8" s="64">
        <v>6</v>
      </c>
      <c r="C8" s="65"/>
      <c r="D8" s="65"/>
      <c r="E8" s="57" t="s">
        <v>177</v>
      </c>
      <c r="F8" s="57" t="s">
        <v>132</v>
      </c>
      <c r="G8" s="75">
        <v>58</v>
      </c>
      <c r="H8" s="75">
        <v>58.2</v>
      </c>
      <c r="I8" s="76">
        <v>58.5</v>
      </c>
    </row>
    <row r="9" spans="1:9" s="66" customFormat="1" ht="22.5">
      <c r="A9" s="63">
        <v>4</v>
      </c>
      <c r="B9" s="64">
        <v>6</v>
      </c>
      <c r="C9" s="65"/>
      <c r="D9" s="65"/>
      <c r="E9" s="57" t="s">
        <v>178</v>
      </c>
      <c r="F9" s="57" t="s">
        <v>133</v>
      </c>
      <c r="G9" s="75">
        <v>18</v>
      </c>
      <c r="H9" s="75">
        <v>18</v>
      </c>
      <c r="I9" s="76">
        <v>18</v>
      </c>
    </row>
    <row r="10" spans="1:9" s="66" customFormat="1" ht="22.5">
      <c r="A10" s="63">
        <v>4</v>
      </c>
      <c r="B10" s="64">
        <v>6</v>
      </c>
      <c r="C10" s="65"/>
      <c r="D10" s="65"/>
      <c r="E10" s="57" t="s">
        <v>179</v>
      </c>
      <c r="F10" s="57" t="s">
        <v>134</v>
      </c>
      <c r="G10" s="75">
        <v>71</v>
      </c>
      <c r="H10" s="75">
        <v>76</v>
      </c>
      <c r="I10" s="76">
        <v>81</v>
      </c>
    </row>
    <row r="11" spans="1:9" s="66" customFormat="1" ht="12.75">
      <c r="A11" s="63">
        <v>4</v>
      </c>
      <c r="B11" s="64">
        <v>6</v>
      </c>
      <c r="C11" s="65"/>
      <c r="D11" s="65"/>
      <c r="E11" s="57" t="s">
        <v>130</v>
      </c>
      <c r="F11" s="57" t="s">
        <v>135</v>
      </c>
      <c r="G11" s="75">
        <v>116.1</v>
      </c>
      <c r="H11" s="75">
        <v>116.9</v>
      </c>
      <c r="I11" s="76">
        <v>117.6</v>
      </c>
    </row>
    <row r="12" spans="1:16" s="66" customFormat="1" ht="22.5">
      <c r="A12" s="63">
        <v>4</v>
      </c>
      <c r="B12" s="64">
        <v>6</v>
      </c>
      <c r="C12" s="65">
        <v>1</v>
      </c>
      <c r="D12" s="65"/>
      <c r="E12" s="57" t="s">
        <v>180</v>
      </c>
      <c r="F12" s="57" t="s">
        <v>136</v>
      </c>
      <c r="G12" s="75">
        <v>93</v>
      </c>
      <c r="H12" s="75">
        <v>93.5</v>
      </c>
      <c r="I12" s="76">
        <v>94</v>
      </c>
      <c r="P12" s="92"/>
    </row>
    <row r="13" spans="1:9" s="66" customFormat="1" ht="22.5">
      <c r="A13" s="63">
        <v>4</v>
      </c>
      <c r="B13" s="64">
        <v>6</v>
      </c>
      <c r="C13" s="65">
        <v>1</v>
      </c>
      <c r="D13" s="65"/>
      <c r="E13" s="93" t="s">
        <v>184</v>
      </c>
      <c r="F13" s="57" t="s">
        <v>137</v>
      </c>
      <c r="G13" s="75">
        <f>106.9/3.4528</f>
        <v>30.96037998146432</v>
      </c>
      <c r="H13" s="75">
        <f>113.4/3.4528</f>
        <v>32.84291010194625</v>
      </c>
      <c r="I13" s="76">
        <f>120.7/3.4528</f>
        <v>34.95713623725672</v>
      </c>
    </row>
    <row r="14" spans="1:9" s="66" customFormat="1" ht="12.75">
      <c r="A14" s="63">
        <v>4</v>
      </c>
      <c r="B14" s="64">
        <v>6</v>
      </c>
      <c r="C14" s="65">
        <v>1</v>
      </c>
      <c r="D14" s="65">
        <v>1</v>
      </c>
      <c r="E14" s="57" t="s">
        <v>50</v>
      </c>
      <c r="F14" s="57" t="s">
        <v>138</v>
      </c>
      <c r="G14" s="75">
        <f>'1 lentele'!J37+'1 lentele'!J40+'1 lentele'!J43+'1 lentele'!J46</f>
        <v>53</v>
      </c>
      <c r="H14" s="75">
        <f>'1 lentele'!K37+'1 lentele'!K40+'1 lentele'!K43+'1 lentele'!K46</f>
        <v>53</v>
      </c>
      <c r="I14" s="76">
        <f>'1 lentele'!L37+'1 lentele'!L40+'1 lentele'!L43+'1 lentele'!L46</f>
        <v>53</v>
      </c>
    </row>
    <row r="15" spans="1:9" s="66" customFormat="1" ht="12.75">
      <c r="A15" s="63">
        <v>4</v>
      </c>
      <c r="B15" s="64">
        <v>6</v>
      </c>
      <c r="C15" s="65">
        <v>1</v>
      </c>
      <c r="D15" s="65">
        <v>2</v>
      </c>
      <c r="E15" s="57" t="s">
        <v>181</v>
      </c>
      <c r="F15" s="57" t="s">
        <v>139</v>
      </c>
      <c r="G15" s="75">
        <f>'1 lentele'!J50</f>
        <v>100</v>
      </c>
      <c r="H15" s="75">
        <f>'1 lentele'!K50</f>
        <v>100</v>
      </c>
      <c r="I15" s="76">
        <f>'1 lentele'!L50</f>
        <v>100</v>
      </c>
    </row>
    <row r="16" spans="1:9" s="66" customFormat="1" ht="12.75">
      <c r="A16" s="63">
        <v>4</v>
      </c>
      <c r="B16" s="64">
        <v>6</v>
      </c>
      <c r="C16" s="65">
        <v>1</v>
      </c>
      <c r="D16" s="65">
        <v>3</v>
      </c>
      <c r="E16" s="57" t="s">
        <v>56</v>
      </c>
      <c r="F16" s="57" t="s">
        <v>140</v>
      </c>
      <c r="G16" s="75">
        <f>'1 lentele'!J57</f>
        <v>1</v>
      </c>
      <c r="H16" s="75">
        <f>'1 lentele'!K57</f>
        <v>1</v>
      </c>
      <c r="I16" s="76">
        <f>'1 lentele'!L57</f>
        <v>1</v>
      </c>
    </row>
    <row r="17" spans="1:9" s="66" customFormat="1" ht="12.75">
      <c r="A17" s="63">
        <v>4</v>
      </c>
      <c r="B17" s="64">
        <v>6</v>
      </c>
      <c r="C17" s="65">
        <v>1</v>
      </c>
      <c r="D17" s="65">
        <v>4</v>
      </c>
      <c r="E17" s="57" t="s">
        <v>182</v>
      </c>
      <c r="F17" s="57" t="s">
        <v>141</v>
      </c>
      <c r="G17" s="75">
        <f>'1 lentele'!J61</f>
        <v>1164</v>
      </c>
      <c r="H17" s="75">
        <f>'1 lentele'!K61</f>
        <v>3000</v>
      </c>
      <c r="I17" s="76">
        <f>'1 lentele'!L61</f>
        <v>3000</v>
      </c>
    </row>
    <row r="18" spans="1:9" s="66" customFormat="1" ht="33.75">
      <c r="A18" s="63">
        <v>4</v>
      </c>
      <c r="B18" s="64">
        <v>6</v>
      </c>
      <c r="C18" s="65">
        <v>1</v>
      </c>
      <c r="D18" s="65">
        <v>4</v>
      </c>
      <c r="E18" s="57" t="s">
        <v>183</v>
      </c>
      <c r="F18" s="57" t="s">
        <v>142</v>
      </c>
      <c r="G18" s="75">
        <f>'1 lentele'!J70</f>
        <v>80</v>
      </c>
      <c r="H18" s="75">
        <f>'1 lentele'!K70</f>
        <v>80</v>
      </c>
      <c r="I18" s="76">
        <f>'1 lentele'!L70</f>
        <v>80</v>
      </c>
    </row>
    <row r="19" spans="1:9" s="66" customFormat="1" ht="22.5">
      <c r="A19" s="63">
        <v>4</v>
      </c>
      <c r="B19" s="64">
        <v>6</v>
      </c>
      <c r="C19" s="65">
        <v>1</v>
      </c>
      <c r="D19" s="65">
        <v>4</v>
      </c>
      <c r="E19" s="57" t="s">
        <v>188</v>
      </c>
      <c r="F19" s="57" t="s">
        <v>189</v>
      </c>
      <c r="G19" s="75">
        <f>'1 lentele'!J67</f>
        <v>80</v>
      </c>
      <c r="H19" s="75">
        <f>'1 lentele'!K67</f>
        <v>80</v>
      </c>
      <c r="I19" s="76">
        <f>'1 lentele'!L67</f>
        <v>80</v>
      </c>
    </row>
    <row r="20" spans="1:9" s="66" customFormat="1" ht="22.5">
      <c r="A20" s="63">
        <v>4</v>
      </c>
      <c r="B20" s="64">
        <v>6</v>
      </c>
      <c r="C20" s="65">
        <v>1</v>
      </c>
      <c r="D20" s="65">
        <v>5</v>
      </c>
      <c r="E20" s="57" t="s">
        <v>100</v>
      </c>
      <c r="F20" s="57" t="s">
        <v>143</v>
      </c>
      <c r="G20" s="75">
        <f>'1 lentele'!J92</f>
        <v>1</v>
      </c>
      <c r="H20" s="75">
        <f>'1 lentele'!K92</f>
        <v>1</v>
      </c>
      <c r="I20" s="76">
        <f>'1 lentele'!L92</f>
        <v>0</v>
      </c>
    </row>
    <row r="21" spans="1:9" s="66" customFormat="1" ht="12.75">
      <c r="A21" s="63">
        <v>4</v>
      </c>
      <c r="B21" s="64">
        <v>6</v>
      </c>
      <c r="C21" s="65">
        <v>2</v>
      </c>
      <c r="D21" s="65"/>
      <c r="E21" s="57" t="s">
        <v>167</v>
      </c>
      <c r="F21" s="57" t="s">
        <v>144</v>
      </c>
      <c r="G21" s="75">
        <v>3700</v>
      </c>
      <c r="H21" s="75">
        <v>3800</v>
      </c>
      <c r="I21" s="76">
        <v>3900</v>
      </c>
    </row>
    <row r="22" spans="1:9" s="66" customFormat="1" ht="23.25" thickBot="1">
      <c r="A22" s="67">
        <v>4</v>
      </c>
      <c r="B22" s="68">
        <v>6</v>
      </c>
      <c r="C22" s="69">
        <v>2</v>
      </c>
      <c r="D22" s="69">
        <v>1</v>
      </c>
      <c r="E22" s="70" t="s">
        <v>96</v>
      </c>
      <c r="F22" s="70" t="s">
        <v>145</v>
      </c>
      <c r="G22" s="90">
        <f>'1 lentele'!J104</f>
        <v>100</v>
      </c>
      <c r="H22" s="90">
        <f>'1 lentele'!K104</f>
        <v>100</v>
      </c>
      <c r="I22" s="91">
        <f>'1 lentele'!L104</f>
        <v>100</v>
      </c>
    </row>
  </sheetData>
  <sheetProtection/>
  <mergeCells count="4">
    <mergeCell ref="A2:I2"/>
    <mergeCell ref="A3:I3"/>
    <mergeCell ref="A4:I4"/>
    <mergeCell ref="A5:I5"/>
  </mergeCells>
  <conditionalFormatting sqref="G7:I15">
    <cfRule type="cellIs" priority="1" dxfId="0" operator="equal" stopIfTrue="1">
      <formula>0</formula>
    </cfRule>
  </conditionalFormatting>
  <printOptions horizontalCentered="1"/>
  <pageMargins left="0.3937007874015748" right="0.3937007874015748" top="0.984251968503937" bottom="0.3937007874015748" header="0.5118110236220472" footer="0.5118110236220472"/>
  <pageSetup firstPageNumber="11" useFirstPageNumber="1" horizontalDpi="600" verticalDpi="600" orientation="landscape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KEIP01-0032</dc:creator>
  <cp:keywords/>
  <dc:description/>
  <cp:lastModifiedBy>EIP</cp:lastModifiedBy>
  <cp:lastPrinted>2014-12-05T10:23:19Z</cp:lastPrinted>
  <dcterms:created xsi:type="dcterms:W3CDTF">2011-05-27T12:13:26Z</dcterms:created>
  <dcterms:modified xsi:type="dcterms:W3CDTF">2014-12-05T10:23:24Z</dcterms:modified>
  <cp:category/>
  <cp:version/>
  <cp:contentType/>
  <cp:contentStatus/>
</cp:coreProperties>
</file>