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1b tesinys" sheetId="1" r:id="rId1"/>
    <sheet name="EUR " sheetId="2" r:id="rId2"/>
    <sheet name="2 programa" sheetId="3" r:id="rId3"/>
    <sheet name="EUR" sheetId="4" r:id="rId4"/>
    <sheet name="2 lentele" sheetId="5" r:id="rId5"/>
  </sheets>
  <definedNames>
    <definedName name="_xlnm.Print_Area" localSheetId="2">'2 programa'!$A$1:$L$335</definedName>
    <definedName name="_xlnm.Print_Area" localSheetId="3">'EUR'!$A$1:$L$335</definedName>
    <definedName name="_xlnm.Print_Titles" localSheetId="2">'2 programa'!$20:$20</definedName>
    <definedName name="_xlnm.Print_Titles" localSheetId="3">'EUR'!$20:$20</definedName>
  </definedNames>
  <calcPr fullCalcOnLoad="1"/>
</workbook>
</file>

<file path=xl/sharedStrings.xml><?xml version="1.0" encoding="utf-8"?>
<sst xmlns="http://schemas.openxmlformats.org/spreadsheetml/2006/main" count="1759" uniqueCount="321">
  <si>
    <t>1 lentelė</t>
  </si>
  <si>
    <t>(savivaldybės  pavadinimas)</t>
  </si>
  <si>
    <t xml:space="preserve"> TIKSLŲ, UŽDAVINIŲ, PRIEMONIŲ ASIGNAVIMŲ IR PRODUKTO VERTINIMO KRITERIJŲ SUVESTINĖ</t>
  </si>
  <si>
    <t>(tūkst. litų)</t>
  </si>
  <si>
    <t>Kodas</t>
  </si>
  <si>
    <t>Strateginis tikslas, programa, programos tikslas, programos uždavinys, priemonė</t>
  </si>
  <si>
    <t>Priemonės vykdytojas</t>
  </si>
  <si>
    <t>Funkcinės klasifikacijos kodas</t>
  </si>
  <si>
    <t>Finansavimo šaltinio kodas/ Iš viso</t>
  </si>
  <si>
    <t>Vertinimo kriterijai</t>
  </si>
  <si>
    <t>pavadinimas</t>
  </si>
  <si>
    <t>planas</t>
  </si>
  <si>
    <t>Iš viso</t>
  </si>
  <si>
    <t>-</t>
  </si>
  <si>
    <t>Finansavimo šaltiniai, iš jų:</t>
  </si>
  <si>
    <t>Savivaldybės lėšos</t>
  </si>
  <si>
    <t>Savivaldybės privatizavimo fondas</t>
  </si>
  <si>
    <t>Kitos lėšos</t>
  </si>
  <si>
    <t>Kelių priežiūros ir plėtros programos finansavimo lėšos</t>
  </si>
  <si>
    <t>Skolintos lėšos</t>
  </si>
  <si>
    <t>Priemonė</t>
  </si>
  <si>
    <t>1.2.</t>
  </si>
  <si>
    <t>1.3.</t>
  </si>
  <si>
    <t>2.</t>
  </si>
  <si>
    <t>2.1.</t>
  </si>
  <si>
    <t>2.1.1.</t>
  </si>
  <si>
    <t>2.2.</t>
  </si>
  <si>
    <t>3.</t>
  </si>
  <si>
    <t>4.</t>
  </si>
  <si>
    <t>5.</t>
  </si>
  <si>
    <t xml:space="preserve">Savivaldybės biudžeto asignavimai savarankiškosioms funkcijoms atlikti* </t>
  </si>
  <si>
    <t>Dotacijos iš valstybės ir kitų valstybės valdymo lygių</t>
  </si>
  <si>
    <t>Speciali tikslinė dotacija**</t>
  </si>
  <si>
    <t>Valstybės investicijų programoje numatytoms kapitalo investicijoms finansuoti</t>
  </si>
  <si>
    <t>Kitos dotacijos***</t>
  </si>
  <si>
    <t>ES struktūrinių fondų ir kitų fondų paramos lėšos</t>
  </si>
  <si>
    <t>2015-ųjų m. asignavimų projektas</t>
  </si>
  <si>
    <t>2015 - iesiems m.</t>
  </si>
  <si>
    <t>UŽTIKRINTI KONKURENCINGĄ EKONOMINĘ APLINKĄ</t>
  </si>
  <si>
    <t>I</t>
  </si>
  <si>
    <t>1.1.</t>
  </si>
  <si>
    <t>1.</t>
  </si>
  <si>
    <t>Transporto ir eismo organizavimo skyrius</t>
  </si>
  <si>
    <t>Energetikos skyrius</t>
  </si>
  <si>
    <t>Investicijų programa</t>
  </si>
  <si>
    <t>Plėtoti ir vystyti inžinerinius statinius</t>
  </si>
  <si>
    <t>2.1.1.1.</t>
  </si>
  <si>
    <r>
      <t>M</t>
    </r>
    <r>
      <rPr>
        <sz val="8"/>
        <rFont val="Times New Roman Baltic"/>
        <family val="1"/>
      </rPr>
      <t>.K.Čiurlionio tilto kairiojo prietilčio transporto mazgo koncesijos mokesčiui mokėti</t>
    </r>
  </si>
  <si>
    <t>Viešųjų pirkimų ir koncesijų skyrius</t>
  </si>
  <si>
    <t>2.1.1.2.</t>
  </si>
  <si>
    <t>2.1.1.3.</t>
  </si>
  <si>
    <t>Miesto tvarkymo skyrius</t>
  </si>
  <si>
    <t>2.1.1.5.</t>
  </si>
  <si>
    <t>2.1.1.6.</t>
  </si>
  <si>
    <t>2.1.1.8.</t>
  </si>
  <si>
    <t>2.1.1.9.</t>
  </si>
  <si>
    <t>2.1.1.13.</t>
  </si>
  <si>
    <t>2.1.1.14.</t>
  </si>
  <si>
    <t>2.1.1.15.</t>
  </si>
  <si>
    <t>2.1.1.16.</t>
  </si>
  <si>
    <t>2.1.1.17.</t>
  </si>
  <si>
    <t>2.1.1.18.</t>
  </si>
  <si>
    <t>2.1.2.</t>
  </si>
  <si>
    <t>2.1.2.1.</t>
  </si>
  <si>
    <t>Inžinerinių statinių plėtros projektų rengimas ir įgyvendinimas</t>
  </si>
  <si>
    <t>2.1.2.2.</t>
  </si>
  <si>
    <t>2.1.2.3.</t>
  </si>
  <si>
    <t>Statyti, rekonstruoti ir atnaujinti (renovuoti) statinius, gerinant miesto aplinkos kokybę</t>
  </si>
  <si>
    <t>2.2.1.</t>
  </si>
  <si>
    <t>Bendrojo naudojimo ir rekreacinės paskirties statinių statybos, atnaujinimo (renovacijos) ir rekonstrukcijos projektų rengimas ir įgyvendinimas</t>
  </si>
  <si>
    <t>2.2.1.1.</t>
  </si>
  <si>
    <t>Bendrasis skyrius</t>
  </si>
  <si>
    <t>2.2.1.2.</t>
  </si>
  <si>
    <t>Statybos skyrius</t>
  </si>
  <si>
    <t>2.2.2.</t>
  </si>
  <si>
    <t>2.2.2.1.</t>
  </si>
  <si>
    <t>2.2.2.2.</t>
  </si>
  <si>
    <t>2.2.2.3.</t>
  </si>
  <si>
    <t>VšĮ Kauno Kalniečių poliklinikai - liftui įrengti</t>
  </si>
  <si>
    <t>Socialinių paslaugų skyrius</t>
  </si>
  <si>
    <t>2.2.2.4.</t>
  </si>
  <si>
    <t>2.2.2.5.</t>
  </si>
  <si>
    <t>2.2.2.6.</t>
  </si>
  <si>
    <t>2.2.2.7.</t>
  </si>
  <si>
    <t>2.2.2.8.</t>
  </si>
  <si>
    <t>2.2.2.9.</t>
  </si>
  <si>
    <t>2.2.2.10.</t>
  </si>
  <si>
    <t>2.2.2.12.</t>
  </si>
  <si>
    <t>2.2.2.13.</t>
  </si>
  <si>
    <t>2.2.2.15.</t>
  </si>
  <si>
    <t>2.2.2.16.</t>
  </si>
  <si>
    <t>2.2.2.17.</t>
  </si>
  <si>
    <t>2.2.2.18.</t>
  </si>
  <si>
    <t>2.2.2.19.</t>
  </si>
  <si>
    <t>2.2.2.20.</t>
  </si>
  <si>
    <t>2.2.2.21.</t>
  </si>
  <si>
    <t>2.2.2.22.</t>
  </si>
  <si>
    <t>2.2.2.23.</t>
  </si>
  <si>
    <t>2.2.2.25.</t>
  </si>
  <si>
    <t>2.2.1.4.</t>
  </si>
  <si>
    <t>2.2.2.26.</t>
  </si>
  <si>
    <t>2.2.2.27.</t>
  </si>
  <si>
    <t>Įgyvendinamų švietimo ir ugdymo įstaigų plėtros ir veiklos sąlygų gerinimo projektų skaičius</t>
  </si>
  <si>
    <t>Įgyvendinamų kultūros įstaigų plėtros ir veiklos sąlygų gerinimo projektų skaičius</t>
  </si>
  <si>
    <t>2.2.1.5.</t>
  </si>
  <si>
    <t>2.2.2.28.</t>
  </si>
  <si>
    <t>2.2.2.29.</t>
  </si>
  <si>
    <t>2.2.2.30.</t>
  </si>
  <si>
    <t>Kūno kultūros ir sporto skyrius</t>
  </si>
  <si>
    <t>Kauno plaukimo mokyklos baseino pastato Baltų pr. 8, Kaune, rekonstravimas</t>
  </si>
  <si>
    <t>Šaudyklos įrengimas Kauno „Jaunalietuvių sporto organizacijos“ mokyklos pastato Partizanų g. 180, Kaune, patalpose</t>
  </si>
  <si>
    <t>Rekonstruotų ar naujai įrengtų šviesoforinių sankryžų skaičius</t>
  </si>
  <si>
    <t>Parengtų ir ekspertuotų komunalinių objektų techninių projektų skaičius</t>
  </si>
  <si>
    <t>Įgyvendinamų sporto įstaigų plėtros ir veiklos sąlygų gerinimo projektų skaičius</t>
  </si>
  <si>
    <t>Įgyvendinamų socialinių įstaigų plėtros ir veiklos sąlygų gerinimo projektų skaičius</t>
  </si>
  <si>
    <t>Įgyvendinamų sveikatos įstaigų plėtros ir veiklos sąlygų gerinimo projektų skaičius</t>
  </si>
  <si>
    <t>Susisiekimo komunikacijų plėtros projektų rengimas ir įgyvendinimas</t>
  </si>
  <si>
    <t>Įgyvendinamų bendrojo naudojimo ir rekreacinės paskirties statinių statybos, atnaujinimo (renovacijos) ir rekonstrukcijos projektų skaičius</t>
  </si>
  <si>
    <t>Parengtų energetikos objektų projektų skaičius</t>
  </si>
  <si>
    <t xml:space="preserve">Sankryžų (Savanorių pr.), kuriuose įdiegtos saugaus eismo priemonės, skaičius </t>
  </si>
  <si>
    <t>** Tarp jų valstybinėms (valstybės perduotoms savivaldybėms) funkcijoms atlikti, perduotoms iš apskričių įstaigoms išlaikyti, mokinio krepšeliui finansuoti ir kt.</t>
  </si>
  <si>
    <t>Švietimo, kultūros, sporto, sveikatos apsaugos ir socialinės paramos įstaigų statinių statybos, atnaujinimo (renovacijos) ir rekonstrukcijos projektų rengimas ir įgyvendinimas</t>
  </si>
  <si>
    <t xml:space="preserve"> lėšų poreikis (asignavimai) ir numatomi finansavimo šaltiniai</t>
  </si>
  <si>
    <t>(tūkst. Lt)</t>
  </si>
  <si>
    <t>Ekonominės klasifikacijos grupė, finansavimo šaltiniai</t>
  </si>
  <si>
    <t>1. Iš viso asignavimų:</t>
  </si>
  <si>
    <t>2. Finansavimo šaltiniai:</t>
  </si>
  <si>
    <t>2.1. Savivaldybės lėšos</t>
  </si>
  <si>
    <t xml:space="preserve">2.1.1.  Savivaldybės biudžeto asignavimai savarankiškosioms funkcijoms atlikti* </t>
  </si>
  <si>
    <t>2.1.2. Savivaldybės privatizavimo fondas</t>
  </si>
  <si>
    <t>2.1.3. Skolintos lėšos</t>
  </si>
  <si>
    <t>2.2. Dotacijos iš valstybės ir kitų valstybės valdymo lygių</t>
  </si>
  <si>
    <t>2.2.1. Speciali tikslinė dotacija**</t>
  </si>
  <si>
    <t>2.2.1.1. Valstybės investicijų programoje numatytoms kapitalo investicijoms finansuoti</t>
  </si>
  <si>
    <t>2.2.2. Kitos dotacijos***</t>
  </si>
  <si>
    <t>2.3. Kelių priežiūros ir plėtros programos finansavimo lėšos</t>
  </si>
  <si>
    <t>2.4. ES struktūrinių fondų ir kitų fondų paramos lėšos</t>
  </si>
  <si>
    <t>2.5. Kitos lėšos</t>
  </si>
  <si>
    <t>2 lentelė</t>
  </si>
  <si>
    <t>(programos pavadinimas)</t>
  </si>
  <si>
    <t>Strateginio tikslo kodas</t>
  </si>
  <si>
    <t>Programos kodas</t>
  </si>
  <si>
    <t>Programos tikslo kodas</t>
  </si>
  <si>
    <t>Uždavinio kodas</t>
  </si>
  <si>
    <t>Vertinimo kriterijus</t>
  </si>
  <si>
    <t xml:space="preserve">Vertinimo kriterijaus kodas </t>
  </si>
  <si>
    <t>Verslumo lygis (veikiančių SVV įmonių skaičius, tenkantis 1.000-iui gyventojų)</t>
  </si>
  <si>
    <t>E-1-1</t>
  </si>
  <si>
    <t>E-1-2</t>
  </si>
  <si>
    <t>E-1-3</t>
  </si>
  <si>
    <t>E-1-4</t>
  </si>
  <si>
    <t>R-2-1-1</t>
  </si>
  <si>
    <t>R-2-2-1</t>
  </si>
  <si>
    <t>P-2-1-1-1</t>
  </si>
  <si>
    <t>P-2-1-1-2</t>
  </si>
  <si>
    <t>P-2-1-1-3</t>
  </si>
  <si>
    <t>P-2-1-1-4</t>
  </si>
  <si>
    <t>P-2-1-1-5</t>
  </si>
  <si>
    <t>P-2-1-1-6</t>
  </si>
  <si>
    <t>P-2-1-1-7</t>
  </si>
  <si>
    <t>P-2-1-2-1</t>
  </si>
  <si>
    <t>P-2-1-2-2</t>
  </si>
  <si>
    <t>P-2-2-1-1</t>
  </si>
  <si>
    <t>P-2-2-2-1</t>
  </si>
  <si>
    <t>P-2-2-2-3</t>
  </si>
  <si>
    <t>P-2-2-2-4</t>
  </si>
  <si>
    <t>P-2-2-2-5</t>
  </si>
  <si>
    <t>P-2-2-2-6</t>
  </si>
  <si>
    <t>Sveikatos apsaugos skyrius/ Statybos skyrius</t>
  </si>
  <si>
    <t>08.01.01.03.</t>
  </si>
  <si>
    <t>04.05.01.02.</t>
  </si>
  <si>
    <t>06.04.01.01.</t>
  </si>
  <si>
    <t>01.03.02.09.</t>
  </si>
  <si>
    <t>08.04.01.02.</t>
  </si>
  <si>
    <t>07.06.01.02.</t>
  </si>
  <si>
    <t>09.05.01.01.</t>
  </si>
  <si>
    <t>10.09.01.01.</t>
  </si>
  <si>
    <t>2.2.1.6.</t>
  </si>
  <si>
    <t>2.2.1.7.</t>
  </si>
  <si>
    <t>*Tarp jų biudžetinių įstaigų pajamų lėšos, Kauno miesto savivaldybės aplinkos apsaugos rėmimo specialioji programa, Kauno miesto savivaldybės visuomenės sveikatos rėmimo specialioji programa</t>
  </si>
  <si>
    <t>04.05.01.02</t>
  </si>
  <si>
    <t>2.2.2.31.</t>
  </si>
  <si>
    <t>*Tarp jų biudžetinių įstaigų pajamų lėšos, Kauno miesto saviavldybės aplinkos apsaugos rėmimo specialioji programa, Kauno miesto savivaldybės visuomenės sveikatos rėmimo specialioji programa</t>
  </si>
  <si>
    <t>2.2.1.3.</t>
  </si>
  <si>
    <t>2016-ųjų m. asignavimų projektas</t>
  </si>
  <si>
    <t>2016 - iesiems m.</t>
  </si>
  <si>
    <t>Panemunės tilto kapitaliniam remontui atlikti</t>
  </si>
  <si>
    <t>Elektros tinklams neapšviestose gatvėse įrengti</t>
  </si>
  <si>
    <t>Energetikos objektų projektams rengti ir įgyvendinti</t>
  </si>
  <si>
    <t>Kauno piliai atkurti ir pritaikyti visuomenės poreikiams</t>
  </si>
  <si>
    <t>Kultūros paveldo skyrius</t>
  </si>
  <si>
    <t xml:space="preserve">Kauno tvirtovės 6-ajam fortui restauruoti ir pritaikyti visuomenės poreikiams </t>
  </si>
  <si>
    <t>Sveikatos apsaugos skyrius/Statybos skyrius</t>
  </si>
  <si>
    <t>VšĮ Kauno Šilainių poliklinikos statybai užbaigti</t>
  </si>
  <si>
    <t>"Žalgirio“ arenos valdymo ir naudojimo koncesijos mokesčiui mokėti</t>
  </si>
  <si>
    <t>VšĮ ,,Girstučio“ kultūros ir sporto centro pastato kultūrinei daliai rekonstruoti</t>
  </si>
  <si>
    <t>Nakvynės namų pastatui (R. Kalantos g. 55) rekonstruoti</t>
  </si>
  <si>
    <t>2.2.2.11.</t>
  </si>
  <si>
    <t>2.2.2.14.</t>
  </si>
  <si>
    <t>2.2.2.24.</t>
  </si>
  <si>
    <t>Švietimo įstaigų pastatų atnaujinimo (renovacijos) ir rekonstrukcijos projektų rengimas ir įgyvendinimas</t>
  </si>
  <si>
    <t>Švietimo ir kultūros įstaigų ūkio ir finansų skyrius</t>
  </si>
  <si>
    <t>Kultūros įstaigų pastatų atnaujinimo (renovacijos) ir rekonstrukcijos projektų rengimas ir įgyvendinimas</t>
  </si>
  <si>
    <t>Rekonstruotų gatvių ilgis (km)</t>
  </si>
  <si>
    <t>P-2-2-1-2</t>
  </si>
  <si>
    <t>06.02.01.01.</t>
  </si>
  <si>
    <t>04.09.01.04.</t>
  </si>
  <si>
    <t>08.02.01.07.</t>
  </si>
  <si>
    <t>08.02.01.06.</t>
  </si>
  <si>
    <t>09.01.01.01, 09.01.02.01, 09.02.01.01, 09.02.02.01, 09.05.01.01, 09.05.01.02, 09.05.01.03</t>
  </si>
  <si>
    <t xml:space="preserve">08.02.01.01, 08.02.01.02, 08.02.01.04, 08.02.01.08 </t>
  </si>
  <si>
    <t>2.1.1.4.</t>
  </si>
  <si>
    <t>2.1.1.7.</t>
  </si>
  <si>
    <t>2.1.1.10.</t>
  </si>
  <si>
    <t>2.1.1.11.</t>
  </si>
  <si>
    <t>2.1.1.12.</t>
  </si>
  <si>
    <t>***Netiesiogiai į Savivaldybės biudžetą iš ministerijų ar kitų institucijų gaunamos valstybės biudžeto lėšos Savivaldybės biudžeto priemonėms vykdyti</t>
  </si>
  <si>
    <t>INVESTICIJŲ PROGRAMOS Nr. 2</t>
  </si>
  <si>
    <t>2015-2017 M. KAUNO MIESTO SAVIVALDYBĖS</t>
  </si>
  <si>
    <t>2017-ųjų m. asignavimų projektas</t>
  </si>
  <si>
    <t>2017 - iesiems m.</t>
  </si>
  <si>
    <t>2015-ųjų m.  planas</t>
  </si>
  <si>
    <t>2016-ųjų m.  planas</t>
  </si>
  <si>
    <t>2017-ųjų m.   planas</t>
  </si>
  <si>
    <t>Aleksoto tilto kairiojo prietilčio transporto mazgo koncesijos mokesčiui mokėti ir teismų priimtoms nutartims vykdyti</t>
  </si>
  <si>
    <t>Savanorių pr. įkalnei rekonstruoti</t>
  </si>
  <si>
    <t>Laisvės al. rekonstruoti</t>
  </si>
  <si>
    <t>Studentų g. (nuo Baranausko g. iki Gričiupio g.) rekonstrukcijos darbams atlikti</t>
  </si>
  <si>
    <t>Verkių g. rekonstrukcijai</t>
  </si>
  <si>
    <t>Prancūzų g. rekonstrukcijai</t>
  </si>
  <si>
    <t>Raudondvario plento rekonstrukcijai</t>
  </si>
  <si>
    <t>Penkių nereguliuojamų pėsčiųjų perėjų, esančių prie Savanorių pr.  Nr. 382, 362, 288, 281, 404 pakeitimo šviesoforais reguliuojamomis, techniniam projektui parengti</t>
  </si>
  <si>
    <t>Keturioms reguliuojamoms pėsčiųjų perėjoms prie švietimo įstaigų suprojektuoti ir įrengti</t>
  </si>
  <si>
    <t>Kareivinių g., K. Veverskio g., Z. Gerulaičio g. ir privažiuojamajam keliui (nuo Tilto g. iki Kareivinių g.) tiesti</t>
  </si>
  <si>
    <t>Mariampolės pl. viaduko Rokuose per geležinkelį ir tilto per Jiesios upę techninio projekto korektūrai ir rekonstrukcijai</t>
  </si>
  <si>
    <t>Komunalinių objektų techninių projektų ekspertizėms atlikti, gatvių techninei priežiūrai ir kokybės kontrolės bandymams</t>
  </si>
  <si>
    <t>Šviesoforinėms sankryžoms projektuoti, montuoti, rekonstruoti</t>
  </si>
  <si>
    <t>Elektromobilių įkrovimo stotelėms įrengti</t>
  </si>
  <si>
    <t>Šviesoforais reguliuojamų 22 sankryžų Savanorių pr. rekonstrukcijai</t>
  </si>
  <si>
    <t>Parengtų  ir ekspertuotų komunalinių objektų techninių projektų skaičius</t>
  </si>
  <si>
    <t>Įrengtų elektromobilių įkrovimo stotelių skaičius</t>
  </si>
  <si>
    <t>Gatvių elektros apšvietimo tinklams įrengti (III etapas - Kauno pilies aplinka- Santakos pėsčiųjų takai- Nemuno kr. šalia prieplaukos (amfiteatro)</t>
  </si>
  <si>
    <t>Savivaldybės posėdžių didžiosios salės stogui remontuoti</t>
  </si>
  <si>
    <t>Karinių oro pajėgų aviacijos bazės Antrojo paieškos posto iškėlimo iš Europos pr.  Aukštojoje Fredoje į S. Dariaus ir S. Girėno aerodromą projektui įgyvendinti</t>
  </si>
  <si>
    <t>Daugiabučio gyvenamojo namo Sodų g. 100 pamatams įrengti</t>
  </si>
  <si>
    <t>Kauno miesto mikrorajonų šilumos tiekimo specialiajam planui atnaujinti</t>
  </si>
  <si>
    <t>Atnaujintų specialiųjų planų skaičius</t>
  </si>
  <si>
    <t>Kongresų, konferencijų ir koncertų rūmų statybos iki projektiniams pasiūlymams, techniniam projektui parengti ir darbams vykdyti</t>
  </si>
  <si>
    <t>VšĮ Kauno Šilainių poliklinikai - liftui pakeisti</t>
  </si>
  <si>
    <t>VšĮ Kauno Kaliečių poliklinikos langams ir lauko durims pakeisti, stogams renovuoti ir šilumos punktui rekonstruoti</t>
  </si>
  <si>
    <t>Kauno plaukimo mokyklos baseinui ,,Vilija“ rekonstruoti (šilumos punkto rekonstrukcijai)</t>
  </si>
  <si>
    <t>Kauno futbolo mokyklos ,,Tauras“ pastatui 1C1p  Neries kr. 7 B rekonstruoti</t>
  </si>
  <si>
    <t>Projektui "Nakvynės namų šeimoms padalinio pastate R. Kalantos g. 57 Kaune įkūrimas“ įgyvendinti</t>
  </si>
  <si>
    <t>Projektui "Kauno kartų namų infrastruktūros modernizavimas ir pritaikymas senyvo amžiaus asmenims“ įgyvendinti</t>
  </si>
  <si>
    <t>Projektui "Kauno vaikų globos namų ,,Atžalynas“  pertvarka“ įgyvendinti</t>
  </si>
  <si>
    <t>Projektui "Vaikų gerovės centro ,,Pastogė“ infrastruktūros modernizavimas ir pritaikymassenyvo amžiaus asmenims“ įgyvendinti</t>
  </si>
  <si>
    <t>VšĮ Kauno Panemunės slaugos ir palaikomojo gydymo ligoninei - gaisro gesinimo vandeniu sistemai rekonstruoti</t>
  </si>
  <si>
    <t>Sveikatos apsaugos skyrius</t>
  </si>
  <si>
    <t>Projektui "Stacionarių socialinių paslaugų optimizavimas Kauno Panemunės senelių namuose“ įgyvendinti</t>
  </si>
  <si>
    <t>VšĮ Kauno Dainavos poliklinikai - pastato Energetikų g. 17 apšiltinimui</t>
  </si>
  <si>
    <t>Projektui "S. Dariaus ir S. Girėno sporto salės pastato šiluminė renovacija" įgyvendinti (techniniam projektui parengti)</t>
  </si>
  <si>
    <t>VšĮ K. Griniaus slaugos ir palaikomojo gydymo ligoninei neįgaliųjų pervežimui pritaikytam automobiliui įsigyti</t>
  </si>
  <si>
    <t>VšĮ Kauno slaugos ligoninei - medicinos priemonėms atnaujinti (30 vnt elektra valdomų lovų įsigijimui)</t>
  </si>
  <si>
    <t>Centro poliklinikai - pastatui A. Mickevičiaus g. 4 rekonstruoti (PSP įstaigos infrastruktūrai atnaujinti)</t>
  </si>
  <si>
    <t xml:space="preserve">VšĮ Kauno m. greitosios medicinos pagalbos stočiai - specialios paskirties automobiliui su medicinine įranga įsigyti </t>
  </si>
  <si>
    <t>Sporto paskirties pastatui Kovo 11-osios g. 26 statyti</t>
  </si>
  <si>
    <t>Milikonių vidurinės mokyklos sporto salei su futbolo aikšte ir pagalbinėmis patalpomis statyti</t>
  </si>
  <si>
    <t>Daugiafunkcinio S. Dariaus ir S. Girėno sveikatinimo, kultūros ir užimtumo centro Perkūno al. 5 rekonstrukcijai</t>
  </si>
  <si>
    <t>S. Dariaus ir S. Girėno sporto centro sporto halės vėdinimo sistemos įrengimui</t>
  </si>
  <si>
    <t>Asmens sveikatos priežiūros paslaugų kokybės ir prieinamumo gerinimas VšĮ Kauno Kalniečių poliklinikoje</t>
  </si>
  <si>
    <t>P-2-2-1-3</t>
  </si>
  <si>
    <t>P-2-1-1-8</t>
  </si>
  <si>
    <t>28,5</t>
  </si>
  <si>
    <t>38,3</t>
  </si>
  <si>
    <t>Miestą aplankiusių turistų skaičiaus dinamika (proc.)</t>
  </si>
  <si>
    <t>Inžinerinių statinių plėtrai ir vystymui numatytų lėšų pokytis, lyginant su ankstesniais metais (proc.)</t>
  </si>
  <si>
    <t>Rekonstruotų tiltų ilgis (km)</t>
  </si>
  <si>
    <t>Rekonstruotos Laisvės al. ilgis (km)</t>
  </si>
  <si>
    <t>Įrengtų apšvietimo tinklų ilgis (km)</t>
  </si>
  <si>
    <t>Statybai, rekonstrukcijai ir atnaujinimui numatytų lėšų pokytis, lyginant su ankstesniais metais (proc.)</t>
  </si>
  <si>
    <t>Į Savivaldybės biudžetą įskaityto gyventojų pajamų mokesčio dalis, tenkanti vienam gyventojui (EUR)</t>
  </si>
  <si>
    <t>Materialinių investicijų apimtys tenkančios vienam savivaldybės gyventojui (EUR)</t>
  </si>
  <si>
    <t>08.01.01.03</t>
  </si>
  <si>
    <t>07.03.04.01</t>
  </si>
  <si>
    <t>07.06.01.02</t>
  </si>
  <si>
    <t>Kauno žiemos sporto mokyklos „Baltų ainiai“ pastato Kaune, Aušros g. 42C, rekonstravimas</t>
  </si>
  <si>
    <t>09.05.01.01</t>
  </si>
  <si>
    <t>Kauno Centro sporto mokyklos pastato Miško g. 3, Kaune, modernizavimas (atnaujinimas)</t>
  </si>
  <si>
    <t>Kauno „Jaunalietuvių sporto organizacijos“ mokyklos pastato Partizanų g. 180, Kaune, rekonstravimas</t>
  </si>
  <si>
    <t>Kauno sporto mokyklos „Gaja“ sporto bazės pastato K. Baršausko g. 66B, Kaune, modernizavimas (atnaujinimas)</t>
  </si>
  <si>
    <t>Kauno irklavimo mokyklos pastato Gervių g. 5, modernizavimas (atnaujinimas)</t>
  </si>
  <si>
    <t>Kauno sporto mokyklos „Gaja“ sporto bazės pastato Neries kr. 16, Kaune, renovacijos techninės dokumentacijos parengimas</t>
  </si>
  <si>
    <t>Kauno futbolo mokyklos ,,Tauras“ sporto komplekso Partizanų g. 192, Kaune, statybos techninės dokumentacijos parengimas</t>
  </si>
  <si>
    <t>Kauno buriavimo mokyklos „Bangpūtys“ sporto bazės statyba</t>
  </si>
  <si>
    <t>2.2.2.32.</t>
  </si>
  <si>
    <t>2.2.2.33.</t>
  </si>
  <si>
    <t>2.2.2.34.</t>
  </si>
  <si>
    <t>2.2.2.35.</t>
  </si>
  <si>
    <t>2.2.2.36.</t>
  </si>
  <si>
    <t>2.2.2.37.</t>
  </si>
  <si>
    <t>2.2.2.38.</t>
  </si>
  <si>
    <t>2.2.2.39.</t>
  </si>
  <si>
    <t>Administracija</t>
  </si>
  <si>
    <t>Kauno miesto integruotų teritorijų 2014-2020 metais vystymo programų įgyvendinimas</t>
  </si>
  <si>
    <t>Tikslinių teritorijų, kuriose įgyvendinamos vystymo programos, skaičius</t>
  </si>
  <si>
    <t>2.1.1.19.</t>
  </si>
  <si>
    <t>Dviračių ir pėsčiųjų tako Senamiestis - Alesotas - Naujamiestis įrengimas</t>
  </si>
  <si>
    <t>Aplinkos apsaugos skyrius</t>
  </si>
  <si>
    <t>Dviarčių tako Eiguliai - Kalniečiai - Žaliakalnis įrengimas</t>
  </si>
  <si>
    <t>Įrengtų pėsčiųjų ir dviračių takų ilgis (km)</t>
  </si>
  <si>
    <t>P-2-1-1-9</t>
  </si>
  <si>
    <t>Įrengtų dviračių takų ilgis (km)</t>
  </si>
  <si>
    <t>2.1.1.20.</t>
  </si>
  <si>
    <t xml:space="preserve">Kauno miesto automobilių statymo vietų informacinės sistemos sukūrimas </t>
  </si>
  <si>
    <t>2.1.1.21.</t>
  </si>
  <si>
    <t>2.1.1.22.</t>
  </si>
  <si>
    <t>2.1.1.23.</t>
  </si>
  <si>
    <t>Ekologiškų autobusų įsigijimas Kauno mieste</t>
  </si>
  <si>
    <t>Kauno miesto darnaus judumo plano parengimas</t>
  </si>
  <si>
    <t>Kauno miesto viešojo transporto sistemos efektyvumo didinimas diegiant intelektines sistemas</t>
  </si>
  <si>
    <t>(tūkst. EUR)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</si>
</sst>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-"/>
    <numFmt numFmtId="170" formatCode="[$-427]yyyy\ &quot;m.&quot;\ mmmm\ d\ &quot;d.&quot;"/>
    <numFmt numFmtId="171" formatCode="0.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 Baltic"/>
      <family val="1"/>
    </font>
    <font>
      <sz val="8"/>
      <name val="Times New Roman Baltic"/>
      <family val="1"/>
    </font>
    <font>
      <b/>
      <i/>
      <sz val="8"/>
      <name val="Times New Roman Baltic"/>
      <family val="0"/>
    </font>
    <font>
      <b/>
      <sz val="8"/>
      <name val="Times New Roman Baltic"/>
      <family val="0"/>
    </font>
    <font>
      <i/>
      <sz val="8"/>
      <name val="Times New Roman Baltic"/>
      <family val="0"/>
    </font>
    <font>
      <b/>
      <sz val="8"/>
      <name val="Times New Roman"/>
      <family val="1"/>
    </font>
    <font>
      <sz val="8"/>
      <name val="Cambria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13" fillId="33" borderId="10" xfId="0" applyNumberFormat="1" applyFont="1" applyFill="1" applyBorder="1" applyAlignment="1" applyProtection="1">
      <alignment vertical="center"/>
      <protection/>
    </xf>
    <xf numFmtId="168" fontId="13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 vertical="center"/>
    </xf>
    <xf numFmtId="0" fontId="11" fillId="34" borderId="10" xfId="0" applyNumberFormat="1" applyFont="1" applyFill="1" applyBorder="1" applyAlignment="1" applyProtection="1">
      <alignment vertical="center"/>
      <protection/>
    </xf>
    <xf numFmtId="168" fontId="11" fillId="34" borderId="10" xfId="0" applyNumberFormat="1" applyFont="1" applyFill="1" applyBorder="1" applyAlignment="1" applyProtection="1">
      <alignment vertical="center"/>
      <protection/>
    </xf>
    <xf numFmtId="0" fontId="14" fillId="33" borderId="10" xfId="0" applyNumberFormat="1" applyFont="1" applyFill="1" applyBorder="1" applyAlignment="1" applyProtection="1">
      <alignment vertical="center"/>
      <protection/>
    </xf>
    <xf numFmtId="168" fontId="11" fillId="33" borderId="10" xfId="0" applyNumberFormat="1" applyFont="1" applyFill="1" applyBorder="1" applyAlignment="1" applyProtection="1">
      <alignment vertical="center"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168" fontId="13" fillId="34" borderId="10" xfId="0" applyNumberFormat="1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49" fontId="11" fillId="33" borderId="11" xfId="0" applyNumberFormat="1" applyFont="1" applyFill="1" applyBorder="1" applyAlignment="1" applyProtection="1">
      <alignment horizontal="right" vertical="center"/>
      <protection/>
    </xf>
    <xf numFmtId="0" fontId="14" fillId="33" borderId="11" xfId="0" applyNumberFormat="1" applyFont="1" applyFill="1" applyBorder="1" applyAlignment="1" applyProtection="1">
      <alignment horizontal="right" vertical="center"/>
      <protection/>
    </xf>
    <xf numFmtId="0" fontId="6" fillId="34" borderId="12" xfId="0" applyFont="1" applyFill="1" applyBorder="1" applyAlignment="1">
      <alignment horizontal="right" vertical="center"/>
    </xf>
    <xf numFmtId="0" fontId="13" fillId="33" borderId="11" xfId="0" applyNumberFormat="1" applyFont="1" applyFill="1" applyBorder="1" applyAlignment="1" applyProtection="1">
      <alignment horizontal="right" vertical="center"/>
      <protection/>
    </xf>
    <xf numFmtId="0" fontId="1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0" fontId="15" fillId="33" borderId="11" xfId="0" applyNumberFormat="1" applyFont="1" applyFill="1" applyBorder="1" applyAlignment="1" applyProtection="1">
      <alignment horizontal="right" vertical="center"/>
      <protection/>
    </xf>
    <xf numFmtId="0" fontId="9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12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0" xfId="57" applyFont="1">
      <alignment/>
      <protection/>
    </xf>
    <xf numFmtId="0" fontId="20" fillId="0" borderId="11" xfId="57" applyFont="1" applyBorder="1" applyAlignment="1">
      <alignment horizontal="left" vertical="center" wrapText="1" indent="1"/>
      <protection/>
    </xf>
    <xf numFmtId="168" fontId="19" fillId="0" borderId="10" xfId="57" applyNumberFormat="1" applyFont="1" applyFill="1" applyBorder="1" applyAlignment="1">
      <alignment horizontal="center" vertical="center" wrapText="1"/>
      <protection/>
    </xf>
    <xf numFmtId="168" fontId="19" fillId="0" borderId="12" xfId="57" applyNumberFormat="1" applyFont="1" applyFill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left" vertical="center" wrapText="1" indent="1"/>
      <protection/>
    </xf>
    <xf numFmtId="168" fontId="5" fillId="0" borderId="10" xfId="57" applyNumberFormat="1" applyFont="1" applyFill="1" applyBorder="1" applyAlignment="1">
      <alignment horizontal="center" vertical="center" wrapText="1"/>
      <protection/>
    </xf>
    <xf numFmtId="168" fontId="5" fillId="0" borderId="12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left" vertical="center" wrapText="1" indent="1"/>
      <protection/>
    </xf>
    <xf numFmtId="0" fontId="5" fillId="0" borderId="11" xfId="57" applyFont="1" applyFill="1" applyBorder="1" applyAlignment="1">
      <alignment horizontal="left" vertical="center" wrapText="1" indent="1"/>
      <protection/>
    </xf>
    <xf numFmtId="0" fontId="19" fillId="0" borderId="11" xfId="57" applyFont="1" applyFill="1" applyBorder="1" applyAlignment="1">
      <alignment horizontal="left" vertical="center" wrapText="1" indent="1"/>
      <protection/>
    </xf>
    <xf numFmtId="0" fontId="19" fillId="0" borderId="13" xfId="57" applyFont="1" applyFill="1" applyBorder="1" applyAlignment="1">
      <alignment horizontal="left" vertical="center" wrapText="1" indent="1"/>
      <protection/>
    </xf>
    <xf numFmtId="168" fontId="19" fillId="0" borderId="14" xfId="57" applyNumberFormat="1" applyFont="1" applyFill="1" applyBorder="1" applyAlignment="1">
      <alignment horizontal="center" vertical="center" wrapText="1"/>
      <protection/>
    </xf>
    <xf numFmtId="168" fontId="19" fillId="0" borderId="15" xfId="57" applyNumberFormat="1" applyFont="1" applyFill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15" fillId="0" borderId="16" xfId="57" applyFont="1" applyFill="1" applyBorder="1" applyAlignment="1">
      <alignment horizontal="center" vertical="center" wrapText="1"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0" fontId="15" fillId="0" borderId="18" xfId="57" applyFont="1" applyFill="1" applyBorder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1" fontId="6" fillId="0" borderId="11" xfId="57" applyNumberFormat="1" applyFont="1" applyFill="1" applyBorder="1" applyAlignment="1">
      <alignment horizontal="center" vertical="center" wrapText="1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5" fillId="0" borderId="0" xfId="57" applyFont="1" applyBorder="1" applyAlignment="1">
      <alignment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vertical="center"/>
      <protection/>
    </xf>
    <xf numFmtId="1" fontId="6" fillId="0" borderId="13" xfId="57" applyNumberFormat="1" applyFont="1" applyFill="1" applyBorder="1" applyAlignment="1">
      <alignment horizontal="center" vertical="center" wrapText="1"/>
      <protection/>
    </xf>
    <xf numFmtId="1" fontId="6" fillId="0" borderId="14" xfId="57" applyNumberFormat="1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left" vertical="center" wrapText="1"/>
      <protection/>
    </xf>
    <xf numFmtId="0" fontId="6" fillId="0" borderId="0" xfId="57" applyFont="1">
      <alignment/>
      <protection/>
    </xf>
    <xf numFmtId="0" fontId="6" fillId="0" borderId="14" xfId="57" applyFont="1" applyBorder="1" applyAlignment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168" fontId="1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19" fillId="35" borderId="11" xfId="57" applyFont="1" applyFill="1" applyBorder="1" applyAlignment="1">
      <alignment horizontal="left" vertical="center" wrapText="1" indent="1"/>
      <protection/>
    </xf>
    <xf numFmtId="168" fontId="19" fillId="35" borderId="10" xfId="57" applyNumberFormat="1" applyFont="1" applyFill="1" applyBorder="1" applyAlignment="1">
      <alignment horizontal="center" vertical="center" wrapText="1"/>
      <protection/>
    </xf>
    <xf numFmtId="168" fontId="19" fillId="35" borderId="12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15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 applyProtection="1">
      <alignment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6" borderId="19" xfId="0" applyNumberFormat="1" applyFont="1" applyFill="1" applyBorder="1" applyAlignment="1" applyProtection="1">
      <alignment vertical="center"/>
      <protection/>
    </xf>
    <xf numFmtId="168" fontId="12" fillId="36" borderId="10" xfId="0" applyNumberFormat="1" applyFont="1" applyFill="1" applyBorder="1" applyAlignment="1" applyProtection="1">
      <alignment vertical="center"/>
      <protection/>
    </xf>
    <xf numFmtId="168" fontId="6" fillId="37" borderId="10" xfId="57" applyNumberFormat="1" applyFont="1" applyFill="1" applyBorder="1" applyAlignment="1">
      <alignment horizontal="center" vertical="center" wrapText="1"/>
      <protection/>
    </xf>
    <xf numFmtId="168" fontId="6" fillId="37" borderId="12" xfId="57" applyNumberFormat="1" applyFont="1" applyFill="1" applyBorder="1" applyAlignment="1">
      <alignment horizontal="center" vertical="center" wrapText="1"/>
      <protection/>
    </xf>
    <xf numFmtId="0" fontId="6" fillId="33" borderId="21" xfId="0" applyNumberFormat="1" applyFont="1" applyFill="1" applyBorder="1" applyAlignment="1" applyProtection="1">
      <alignment vertical="center"/>
      <protection/>
    </xf>
    <xf numFmtId="0" fontId="14" fillId="37" borderId="10" xfId="0" applyNumberFormat="1" applyFont="1" applyFill="1" applyBorder="1" applyAlignment="1" applyProtection="1">
      <alignment vertical="center"/>
      <protection/>
    </xf>
    <xf numFmtId="168" fontId="14" fillId="37" borderId="10" xfId="0" applyNumberFormat="1" applyFont="1" applyFill="1" applyBorder="1" applyAlignment="1" applyProtection="1">
      <alignment vertical="center"/>
      <protection/>
    </xf>
    <xf numFmtId="0" fontId="13" fillId="37" borderId="10" xfId="0" applyNumberFormat="1" applyFont="1" applyFill="1" applyBorder="1" applyAlignment="1" applyProtection="1">
      <alignment horizontal="right" vertical="center"/>
      <protection/>
    </xf>
    <xf numFmtId="168" fontId="11" fillId="37" borderId="10" xfId="0" applyNumberFormat="1" applyFont="1" applyFill="1" applyBorder="1" applyAlignment="1" applyProtection="1">
      <alignment vertical="center"/>
      <protection/>
    </xf>
    <xf numFmtId="49" fontId="11" fillId="37" borderId="10" xfId="0" applyNumberFormat="1" applyFont="1" applyFill="1" applyBorder="1" applyAlignment="1" applyProtection="1">
      <alignment horizontal="right" vertical="center"/>
      <protection/>
    </xf>
    <xf numFmtId="168" fontId="9" fillId="37" borderId="10" xfId="0" applyNumberFormat="1" applyFont="1" applyFill="1" applyBorder="1" applyAlignment="1" applyProtection="1">
      <alignment horizontal="right" vertical="center"/>
      <protection/>
    </xf>
    <xf numFmtId="0" fontId="13" fillId="37" borderId="10" xfId="0" applyNumberFormat="1" applyFont="1" applyFill="1" applyBorder="1" applyAlignment="1" applyProtection="1">
      <alignment horizontal="right" vertical="center"/>
      <protection/>
    </xf>
    <xf numFmtId="168" fontId="6" fillId="37" borderId="10" xfId="0" applyNumberFormat="1" applyFont="1" applyFill="1" applyBorder="1" applyAlignment="1" applyProtection="1">
      <alignment horizontal="right" vertical="center"/>
      <protection/>
    </xf>
    <xf numFmtId="49" fontId="6" fillId="37" borderId="10" xfId="0" applyNumberFormat="1" applyFont="1" applyFill="1" applyBorder="1" applyAlignment="1" applyProtection="1">
      <alignment horizontal="right" vertical="center"/>
      <protection/>
    </xf>
    <xf numFmtId="49" fontId="13" fillId="37" borderId="10" xfId="0" applyNumberFormat="1" applyFont="1" applyFill="1" applyBorder="1" applyAlignment="1" applyProtection="1">
      <alignment horizontal="right" vertical="center"/>
      <protection/>
    </xf>
    <xf numFmtId="168" fontId="6" fillId="37" borderId="10" xfId="0" applyNumberFormat="1" applyFont="1" applyFill="1" applyBorder="1" applyAlignment="1" applyProtection="1">
      <alignment vertical="center"/>
      <protection/>
    </xf>
    <xf numFmtId="0" fontId="11" fillId="37" borderId="10" xfId="0" applyNumberFormat="1" applyFont="1" applyFill="1" applyBorder="1" applyAlignment="1" applyProtection="1">
      <alignment horizontal="right" vertical="center"/>
      <protection/>
    </xf>
    <xf numFmtId="168" fontId="9" fillId="37" borderId="10" xfId="0" applyNumberFormat="1" applyFont="1" applyFill="1" applyBorder="1" applyAlignment="1" applyProtection="1">
      <alignment vertical="center"/>
      <protection/>
    </xf>
    <xf numFmtId="168" fontId="9" fillId="37" borderId="10" xfId="0" applyNumberFormat="1" applyFont="1" applyFill="1" applyBorder="1" applyAlignment="1">
      <alignment vertical="center"/>
    </xf>
    <xf numFmtId="168" fontId="6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/>
    </xf>
    <xf numFmtId="168" fontId="6" fillId="37" borderId="10" xfId="0" applyNumberFormat="1" applyFont="1" applyFill="1" applyBorder="1" applyAlignment="1">
      <alignment/>
    </xf>
    <xf numFmtId="168" fontId="9" fillId="37" borderId="10" xfId="0" applyNumberFormat="1" applyFont="1" applyFill="1" applyBorder="1" applyAlignment="1">
      <alignment/>
    </xf>
    <xf numFmtId="0" fontId="15" fillId="37" borderId="10" xfId="0" applyNumberFormat="1" applyFont="1" applyFill="1" applyBorder="1" applyAlignment="1" applyProtection="1">
      <alignment horizontal="right" vertical="center"/>
      <protection/>
    </xf>
    <xf numFmtId="168" fontId="6" fillId="37" borderId="10" xfId="39" applyNumberFormat="1" applyFont="1" applyFill="1" applyBorder="1" applyAlignment="1" applyProtection="1">
      <alignment vertical="center"/>
      <protection/>
    </xf>
    <xf numFmtId="168" fontId="6" fillId="37" borderId="10" xfId="39" applyNumberFormat="1" applyFont="1" applyFill="1" applyBorder="1" applyAlignment="1" applyProtection="1">
      <alignment horizontal="right" vertical="center"/>
      <protection/>
    </xf>
    <xf numFmtId="49" fontId="15" fillId="37" borderId="10" xfId="0" applyNumberFormat="1" applyFont="1" applyFill="1" applyBorder="1" applyAlignment="1" applyProtection="1">
      <alignment horizontal="right" vertical="center"/>
      <protection/>
    </xf>
    <xf numFmtId="0" fontId="6" fillId="37" borderId="10" xfId="0" applyFont="1" applyFill="1" applyBorder="1" applyAlignment="1">
      <alignment/>
    </xf>
    <xf numFmtId="0" fontId="6" fillId="37" borderId="10" xfId="0" applyNumberFormat="1" applyFont="1" applyFill="1" applyBorder="1" applyAlignment="1" applyProtection="1">
      <alignment horizontal="right" vertical="center"/>
      <protection/>
    </xf>
    <xf numFmtId="168" fontId="18" fillId="37" borderId="10" xfId="0" applyNumberFormat="1" applyFont="1" applyFill="1" applyBorder="1" applyAlignment="1">
      <alignment/>
    </xf>
    <xf numFmtId="49" fontId="15" fillId="37" borderId="22" xfId="0" applyNumberFormat="1" applyFont="1" applyFill="1" applyBorder="1" applyAlignment="1" applyProtection="1">
      <alignment horizontal="right" vertical="center"/>
      <protection/>
    </xf>
    <xf numFmtId="171" fontId="6" fillId="37" borderId="10" xfId="57" applyNumberFormat="1" applyFont="1" applyFill="1" applyBorder="1" applyAlignment="1">
      <alignment horizontal="center" vertical="center" wrapText="1"/>
      <protection/>
    </xf>
    <xf numFmtId="171" fontId="6" fillId="37" borderId="12" xfId="57" applyNumberFormat="1" applyFont="1" applyFill="1" applyBorder="1" applyAlignment="1">
      <alignment horizontal="center" vertical="center" wrapText="1"/>
      <protection/>
    </xf>
    <xf numFmtId="168" fontId="6" fillId="37" borderId="10" xfId="57" applyNumberFormat="1" applyFont="1" applyFill="1" applyBorder="1" applyAlignment="1">
      <alignment horizontal="center" vertical="center"/>
      <protection/>
    </xf>
    <xf numFmtId="168" fontId="6" fillId="37" borderId="12" xfId="57" applyNumberFormat="1" applyFont="1" applyFill="1" applyBorder="1" applyAlignment="1">
      <alignment horizontal="center" vertical="center"/>
      <protection/>
    </xf>
    <xf numFmtId="168" fontId="6" fillId="37" borderId="14" xfId="57" applyNumberFormat="1" applyFont="1" applyFill="1" applyBorder="1" applyAlignment="1">
      <alignment horizontal="center" vertical="center"/>
      <protection/>
    </xf>
    <xf numFmtId="168" fontId="6" fillId="37" borderId="15" xfId="57" applyNumberFormat="1" applyFont="1" applyFill="1" applyBorder="1" applyAlignment="1">
      <alignment horizontal="center" vertical="center"/>
      <protection/>
    </xf>
    <xf numFmtId="49" fontId="6" fillId="37" borderId="10" xfId="57" applyNumberFormat="1" applyFont="1" applyFill="1" applyBorder="1" applyAlignment="1">
      <alignment horizontal="center" vertical="center" wrapText="1"/>
      <protection/>
    </xf>
    <xf numFmtId="0" fontId="6" fillId="37" borderId="10" xfId="57" applyFont="1" applyFill="1" applyBorder="1" applyAlignment="1">
      <alignment horizontal="left" vertical="center" wrapText="1"/>
      <protection/>
    </xf>
    <xf numFmtId="0" fontId="6" fillId="36" borderId="11" xfId="0" applyNumberFormat="1" applyFont="1" applyFill="1" applyBorder="1" applyAlignment="1" applyProtection="1">
      <alignment horizontal="right" vertical="center"/>
      <protection/>
    </xf>
    <xf numFmtId="0" fontId="11" fillId="37" borderId="10" xfId="0" applyNumberFormat="1" applyFont="1" applyFill="1" applyBorder="1" applyAlignment="1" applyProtection="1">
      <alignment vertical="center"/>
      <protection/>
    </xf>
    <xf numFmtId="0" fontId="11" fillId="37" borderId="23" xfId="0" applyNumberFormat="1" applyFont="1" applyFill="1" applyBorder="1" applyAlignment="1" applyProtection="1">
      <alignment vertical="center"/>
      <protection/>
    </xf>
    <xf numFmtId="0" fontId="11" fillId="37" borderId="24" xfId="0" applyNumberFormat="1" applyFont="1" applyFill="1" applyBorder="1" applyAlignment="1" applyProtection="1">
      <alignment vertical="center"/>
      <protection/>
    </xf>
    <xf numFmtId="0" fontId="11" fillId="37" borderId="25" xfId="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horizontal="right" vertical="center"/>
      <protection/>
    </xf>
    <xf numFmtId="0" fontId="15" fillId="37" borderId="0" xfId="0" applyFont="1" applyFill="1" applyBorder="1" applyAlignment="1">
      <alignment horizontal="right" vertical="center"/>
    </xf>
    <xf numFmtId="49" fontId="6" fillId="37" borderId="14" xfId="0" applyNumberFormat="1" applyFont="1" applyFill="1" applyBorder="1" applyAlignment="1" applyProtection="1">
      <alignment horizontal="right" vertical="center"/>
      <protection/>
    </xf>
    <xf numFmtId="168" fontId="6" fillId="37" borderId="14" xfId="0" applyNumberFormat="1" applyFont="1" applyFill="1" applyBorder="1" applyAlignment="1" applyProtection="1">
      <alignment vertical="center"/>
      <protection/>
    </xf>
    <xf numFmtId="168" fontId="18" fillId="37" borderId="14" xfId="0" applyNumberFormat="1" applyFont="1" applyFill="1" applyBorder="1" applyAlignment="1">
      <alignment/>
    </xf>
    <xf numFmtId="0" fontId="11" fillId="37" borderId="10" xfId="0" applyNumberFormat="1" applyFont="1" applyFill="1" applyBorder="1" applyAlignment="1" applyProtection="1">
      <alignment vertical="center"/>
      <protection/>
    </xf>
    <xf numFmtId="0" fontId="6" fillId="36" borderId="11" xfId="0" applyNumberFormat="1" applyFont="1" applyFill="1" applyBorder="1" applyAlignment="1" applyProtection="1">
      <alignment horizontal="right" vertical="center"/>
      <protection/>
    </xf>
    <xf numFmtId="0" fontId="11" fillId="37" borderId="23" xfId="0" applyNumberFormat="1" applyFont="1" applyFill="1" applyBorder="1" applyAlignment="1" applyProtection="1">
      <alignment vertical="center"/>
      <protection/>
    </xf>
    <xf numFmtId="0" fontId="11" fillId="37" borderId="24" xfId="0" applyNumberFormat="1" applyFont="1" applyFill="1" applyBorder="1" applyAlignment="1" applyProtection="1">
      <alignment vertical="center"/>
      <protection/>
    </xf>
    <xf numFmtId="0" fontId="11" fillId="37" borderId="25" xfId="0" applyNumberFormat="1" applyFont="1" applyFill="1" applyBorder="1" applyAlignment="1" applyProtection="1">
      <alignment vertical="center"/>
      <protection/>
    </xf>
    <xf numFmtId="168" fontId="11" fillId="37" borderId="14" xfId="0" applyNumberFormat="1" applyFont="1" applyFill="1" applyBorder="1" applyAlignment="1" applyProtection="1">
      <alignment vertical="center"/>
      <protection/>
    </xf>
    <xf numFmtId="0" fontId="5" fillId="0" borderId="0" xfId="57" applyFont="1" applyAlignment="1">
      <alignment horizontal="left" wrapText="1"/>
      <protection/>
    </xf>
    <xf numFmtId="0" fontId="19" fillId="0" borderId="0" xfId="57" applyFont="1" applyAlignment="1">
      <alignment horizontal="center" wrapText="1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5" fillId="0" borderId="26" xfId="57" applyFont="1" applyBorder="1" applyAlignment="1">
      <alignment horizontal="right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1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9" fillId="0" borderId="18" xfId="57" applyFont="1" applyFill="1" applyBorder="1" applyAlignment="1">
      <alignment horizontal="center" vertical="center" wrapText="1"/>
      <protection/>
    </xf>
    <xf numFmtId="0" fontId="19" fillId="0" borderId="12" xfId="57" applyFont="1" applyFill="1" applyBorder="1" applyAlignment="1">
      <alignment horizontal="center" vertical="center" wrapText="1"/>
      <protection/>
    </xf>
    <xf numFmtId="0" fontId="11" fillId="37" borderId="10" xfId="0" applyNumberFormat="1" applyFont="1" applyFill="1" applyBorder="1" applyAlignment="1" applyProtection="1">
      <alignment vertical="center"/>
      <protection/>
    </xf>
    <xf numFmtId="0" fontId="6" fillId="37" borderId="27" xfId="0" applyFont="1" applyFill="1" applyBorder="1" applyAlignment="1">
      <alignment horizontal="left" vertical="center" wrapText="1"/>
    </xf>
    <xf numFmtId="0" fontId="6" fillId="37" borderId="22" xfId="0" applyFont="1" applyFill="1" applyBorder="1" applyAlignment="1">
      <alignment horizontal="left" vertical="center" wrapText="1"/>
    </xf>
    <xf numFmtId="0" fontId="6" fillId="37" borderId="28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right" vertical="center"/>
    </xf>
    <xf numFmtId="0" fontId="6" fillId="37" borderId="22" xfId="0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/>
    </xf>
    <xf numFmtId="0" fontId="6" fillId="37" borderId="29" xfId="0" applyFont="1" applyFill="1" applyBorder="1" applyAlignment="1">
      <alignment horizontal="right" vertical="center"/>
    </xf>
    <xf numFmtId="0" fontId="6" fillId="37" borderId="30" xfId="0" applyFont="1" applyFill="1" applyBorder="1" applyAlignment="1">
      <alignment horizontal="right" vertical="center"/>
    </xf>
    <xf numFmtId="0" fontId="6" fillId="37" borderId="31" xfId="0" applyFont="1" applyFill="1" applyBorder="1" applyAlignment="1">
      <alignment horizontal="right" vertical="center"/>
    </xf>
    <xf numFmtId="0" fontId="6" fillId="36" borderId="19" xfId="0" applyNumberFormat="1" applyFont="1" applyFill="1" applyBorder="1" applyAlignment="1" applyProtection="1">
      <alignment horizontal="right" vertical="center"/>
      <protection/>
    </xf>
    <xf numFmtId="0" fontId="6" fillId="36" borderId="21" xfId="0" applyNumberFormat="1" applyFont="1" applyFill="1" applyBorder="1" applyAlignment="1" applyProtection="1">
      <alignment horizontal="right" vertical="center"/>
      <protection/>
    </xf>
    <xf numFmtId="0" fontId="6" fillId="36" borderId="20" xfId="0" applyNumberFormat="1" applyFont="1" applyFill="1" applyBorder="1" applyAlignment="1" applyProtection="1">
      <alignment horizontal="right" vertical="center"/>
      <protection/>
    </xf>
    <xf numFmtId="0" fontId="6" fillId="37" borderId="27" xfId="0" applyNumberFormat="1" applyFont="1" applyFill="1" applyBorder="1" applyAlignment="1" applyProtection="1">
      <alignment horizontal="left" vertical="center" wrapText="1"/>
      <protection/>
    </xf>
    <xf numFmtId="0" fontId="6" fillId="37" borderId="22" xfId="0" applyNumberFormat="1" applyFont="1" applyFill="1" applyBorder="1" applyAlignment="1" applyProtection="1">
      <alignment horizontal="left" vertical="center" wrapText="1"/>
      <protection/>
    </xf>
    <xf numFmtId="0" fontId="6" fillId="37" borderId="28" xfId="0" applyNumberFormat="1" applyFont="1" applyFill="1" applyBorder="1" applyAlignment="1" applyProtection="1">
      <alignment horizontal="left" vertical="center" wrapText="1"/>
      <protection/>
    </xf>
    <xf numFmtId="0" fontId="16" fillId="37" borderId="27" xfId="0" applyNumberFormat="1" applyFont="1" applyFill="1" applyBorder="1" applyAlignment="1" applyProtection="1">
      <alignment horizontal="left" vertical="center" wrapText="1"/>
      <protection/>
    </xf>
    <xf numFmtId="0" fontId="16" fillId="37" borderId="22" xfId="0" applyNumberFormat="1" applyFont="1" applyFill="1" applyBorder="1" applyAlignment="1" applyProtection="1">
      <alignment horizontal="left" vertical="center" wrapText="1"/>
      <protection/>
    </xf>
    <xf numFmtId="0" fontId="16" fillId="37" borderId="28" xfId="0" applyNumberFormat="1" applyFont="1" applyFill="1" applyBorder="1" applyAlignment="1" applyProtection="1">
      <alignment horizontal="left" vertical="center" wrapText="1"/>
      <protection/>
    </xf>
    <xf numFmtId="49" fontId="6" fillId="37" borderId="27" xfId="0" applyNumberFormat="1" applyFont="1" applyFill="1" applyBorder="1" applyAlignment="1" applyProtection="1">
      <alignment horizontal="center" vertical="center" wrapText="1"/>
      <protection/>
    </xf>
    <xf numFmtId="49" fontId="6" fillId="37" borderId="22" xfId="0" applyNumberFormat="1" applyFont="1" applyFill="1" applyBorder="1" applyAlignment="1" applyProtection="1">
      <alignment horizontal="center" vertical="center" wrapText="1"/>
      <protection/>
    </xf>
    <xf numFmtId="49" fontId="6" fillId="37" borderId="28" xfId="0" applyNumberFormat="1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6" fillId="36" borderId="11" xfId="0" applyNumberFormat="1" applyFont="1" applyFill="1" applyBorder="1" applyAlignment="1" applyProtection="1">
      <alignment horizontal="right" vertical="center"/>
      <protection/>
    </xf>
    <xf numFmtId="0" fontId="6" fillId="37" borderId="10" xfId="0" applyNumberFormat="1" applyFont="1" applyFill="1" applyBorder="1" applyAlignment="1" applyProtection="1">
      <alignment horizontal="left" vertical="center" wrapText="1"/>
      <protection/>
    </xf>
    <xf numFmtId="49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0" fontId="6" fillId="37" borderId="15" xfId="0" applyFont="1" applyFill="1" applyBorder="1" applyAlignment="1">
      <alignment horizontal="right" vertical="center"/>
    </xf>
    <xf numFmtId="0" fontId="6" fillId="36" borderId="13" xfId="0" applyNumberFormat="1" applyFont="1" applyFill="1" applyBorder="1" applyAlignment="1" applyProtection="1">
      <alignment horizontal="right" vertical="center"/>
      <protection/>
    </xf>
    <xf numFmtId="0" fontId="6" fillId="37" borderId="14" xfId="0" applyNumberFormat="1" applyFont="1" applyFill="1" applyBorder="1" applyAlignment="1" applyProtection="1">
      <alignment horizontal="left" vertical="center" wrapText="1"/>
      <protection/>
    </xf>
    <xf numFmtId="49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16" fillId="37" borderId="10" xfId="0" applyNumberFormat="1" applyFont="1" applyFill="1" applyBorder="1" applyAlignment="1" applyProtection="1">
      <alignment horizontal="left" vertical="center" wrapText="1"/>
      <protection/>
    </xf>
    <xf numFmtId="0" fontId="6" fillId="37" borderId="27" xfId="57" applyFont="1" applyFill="1" applyBorder="1" applyAlignment="1">
      <alignment horizontal="right" vertical="center"/>
      <protection/>
    </xf>
    <xf numFmtId="0" fontId="6" fillId="37" borderId="22" xfId="57" applyFont="1" applyFill="1" applyBorder="1" applyAlignment="1">
      <alignment horizontal="right" vertical="center"/>
      <protection/>
    </xf>
    <xf numFmtId="0" fontId="6" fillId="37" borderId="28" xfId="57" applyFont="1" applyFill="1" applyBorder="1" applyAlignment="1">
      <alignment horizontal="right" vertical="center"/>
      <protection/>
    </xf>
    <xf numFmtId="0" fontId="6" fillId="37" borderId="27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/>
    </xf>
    <xf numFmtId="0" fontId="6" fillId="37" borderId="29" xfId="57" applyFont="1" applyFill="1" applyBorder="1" applyAlignment="1">
      <alignment horizontal="right" vertical="center"/>
      <protection/>
    </xf>
    <xf numFmtId="0" fontId="6" fillId="37" borderId="30" xfId="57" applyFont="1" applyFill="1" applyBorder="1" applyAlignment="1">
      <alignment horizontal="right" vertical="center"/>
      <protection/>
    </xf>
    <xf numFmtId="0" fontId="6" fillId="37" borderId="31" xfId="57" applyFont="1" applyFill="1" applyBorder="1" applyAlignment="1">
      <alignment horizontal="right" vertical="center"/>
      <protection/>
    </xf>
    <xf numFmtId="0" fontId="6" fillId="37" borderId="23" xfId="0" applyNumberFormat="1" applyFont="1" applyFill="1" applyBorder="1" applyAlignment="1" applyProtection="1">
      <alignment horizontal="left" vertical="center" wrapText="1"/>
      <protection/>
    </xf>
    <xf numFmtId="0" fontId="6" fillId="37" borderId="24" xfId="0" applyNumberFormat="1" applyFont="1" applyFill="1" applyBorder="1" applyAlignment="1" applyProtection="1">
      <alignment horizontal="left" vertical="center" wrapText="1"/>
      <protection/>
    </xf>
    <xf numFmtId="0" fontId="6" fillId="37" borderId="25" xfId="0" applyNumberFormat="1" applyFont="1" applyFill="1" applyBorder="1" applyAlignment="1" applyProtection="1">
      <alignment horizontal="left" vertical="center" wrapText="1"/>
      <protection/>
    </xf>
    <xf numFmtId="0" fontId="11" fillId="33" borderId="19" xfId="0" applyNumberFormat="1" applyFont="1" applyFill="1" applyBorder="1" applyAlignment="1" applyProtection="1">
      <alignment horizontal="right" vertical="center"/>
      <protection/>
    </xf>
    <xf numFmtId="0" fontId="11" fillId="33" borderId="20" xfId="0" applyNumberFormat="1" applyFont="1" applyFill="1" applyBorder="1" applyAlignment="1" applyProtection="1">
      <alignment horizontal="right" vertical="center"/>
      <protection/>
    </xf>
    <xf numFmtId="0" fontId="11" fillId="33" borderId="11" xfId="0" applyNumberFormat="1" applyFont="1" applyFill="1" applyBorder="1" applyAlignment="1" applyProtection="1">
      <alignment horizontal="right" vertical="center"/>
      <protection/>
    </xf>
    <xf numFmtId="0" fontId="6" fillId="37" borderId="12" xfId="57" applyFont="1" applyFill="1" applyBorder="1" applyAlignment="1">
      <alignment vertical="center"/>
      <protection/>
    </xf>
    <xf numFmtId="0" fontId="6" fillId="37" borderId="27" xfId="0" applyNumberFormat="1" applyFont="1" applyFill="1" applyBorder="1" applyAlignment="1" applyProtection="1">
      <alignment horizontal="center" vertical="center" wrapText="1"/>
      <protection/>
    </xf>
    <xf numFmtId="0" fontId="6" fillId="37" borderId="28" xfId="0" applyNumberFormat="1" applyFont="1" applyFill="1" applyBorder="1" applyAlignment="1" applyProtection="1">
      <alignment horizontal="center" vertical="center" wrapText="1"/>
      <protection/>
    </xf>
    <xf numFmtId="0" fontId="6" fillId="37" borderId="27" xfId="57" applyFont="1" applyFill="1" applyBorder="1" applyAlignment="1">
      <alignment horizontal="center" vertical="center"/>
      <protection/>
    </xf>
    <xf numFmtId="0" fontId="6" fillId="37" borderId="22" xfId="57" applyFont="1" applyFill="1" applyBorder="1" applyAlignment="1">
      <alignment horizontal="center" vertical="center"/>
      <protection/>
    </xf>
    <xf numFmtId="0" fontId="6" fillId="37" borderId="28" xfId="57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11" fillId="37" borderId="23" xfId="0" applyNumberFormat="1" applyFont="1" applyFill="1" applyBorder="1" applyAlignment="1" applyProtection="1">
      <alignment vertical="center"/>
      <protection/>
    </xf>
    <xf numFmtId="0" fontId="11" fillId="37" borderId="24" xfId="0" applyNumberFormat="1" applyFont="1" applyFill="1" applyBorder="1" applyAlignment="1" applyProtection="1">
      <alignment vertical="center"/>
      <protection/>
    </xf>
    <xf numFmtId="0" fontId="11" fillId="37" borderId="25" xfId="0" applyNumberFormat="1" applyFont="1" applyFill="1" applyBorder="1" applyAlignment="1" applyProtection="1">
      <alignment vertical="center"/>
      <protection/>
    </xf>
    <xf numFmtId="0" fontId="6" fillId="37" borderId="10" xfId="0" applyNumberFormat="1" applyFont="1" applyFill="1" applyBorder="1" applyAlignment="1" applyProtection="1">
      <alignment horizontal="center" vertical="center"/>
      <protection/>
    </xf>
    <xf numFmtId="0" fontId="11" fillId="37" borderId="27" xfId="0" applyNumberFormat="1" applyFont="1" applyFill="1" applyBorder="1" applyAlignment="1" applyProtection="1">
      <alignment horizontal="left" vertical="center"/>
      <protection/>
    </xf>
    <xf numFmtId="0" fontId="11" fillId="37" borderId="22" xfId="0" applyNumberFormat="1" applyFont="1" applyFill="1" applyBorder="1" applyAlignment="1" applyProtection="1">
      <alignment horizontal="left" vertical="center"/>
      <protection/>
    </xf>
    <xf numFmtId="0" fontId="11" fillId="37" borderId="27" xfId="0" applyNumberFormat="1" applyFont="1" applyFill="1" applyBorder="1" applyAlignment="1" applyProtection="1">
      <alignment horizontal="left" vertical="center" wrapText="1"/>
      <protection/>
    </xf>
    <xf numFmtId="0" fontId="11" fillId="37" borderId="22" xfId="0" applyNumberFormat="1" applyFont="1" applyFill="1" applyBorder="1" applyAlignment="1" applyProtection="1">
      <alignment horizontal="left" vertical="center" wrapText="1"/>
      <protection/>
    </xf>
    <xf numFmtId="0" fontId="11" fillId="37" borderId="27" xfId="0" applyNumberFormat="1" applyFont="1" applyFill="1" applyBorder="1" applyAlignment="1" applyProtection="1">
      <alignment horizontal="center" vertical="center"/>
      <protection/>
    </xf>
    <xf numFmtId="0" fontId="11" fillId="37" borderId="22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14" fillId="33" borderId="10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21" xfId="0" applyNumberFormat="1" applyFont="1" applyFill="1" applyBorder="1" applyAlignment="1" applyProtection="1">
      <alignment horizontal="right" vertical="center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13" fillId="33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168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68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right" vertical="center" wrapText="1"/>
    </xf>
    <xf numFmtId="0" fontId="11" fillId="37" borderId="10" xfId="0" applyNumberFormat="1" applyFont="1" applyFill="1" applyBorder="1" applyAlignment="1" applyProtection="1">
      <alignment vertical="center" wrapText="1"/>
      <protection/>
    </xf>
    <xf numFmtId="0" fontId="6" fillId="37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2" xfId="0" applyFont="1" applyFill="1" applyBorder="1" applyAlignment="1">
      <alignment horizontal="center" vertical="center"/>
    </xf>
    <xf numFmtId="0" fontId="6" fillId="37" borderId="10" xfId="57" applyFont="1" applyFill="1" applyBorder="1" applyAlignment="1">
      <alignment horizontal="right" vertical="center"/>
      <protection/>
    </xf>
    <xf numFmtId="0" fontId="6" fillId="37" borderId="12" xfId="0" applyFont="1" applyFill="1" applyBorder="1" applyAlignment="1">
      <alignment horizontal="right" vertical="center"/>
    </xf>
    <xf numFmtId="0" fontId="6" fillId="37" borderId="32" xfId="0" applyNumberFormat="1" applyFont="1" applyFill="1" applyBorder="1" applyAlignment="1" applyProtection="1">
      <alignment horizontal="left" vertical="center" wrapText="1"/>
      <protection/>
    </xf>
    <xf numFmtId="0" fontId="6" fillId="37" borderId="33" xfId="0" applyNumberFormat="1" applyFont="1" applyFill="1" applyBorder="1" applyAlignment="1" applyProtection="1">
      <alignment horizontal="left" vertical="center" wrapText="1"/>
      <protection/>
    </xf>
    <xf numFmtId="0" fontId="6" fillId="37" borderId="34" xfId="0" applyNumberFormat="1" applyFont="1" applyFill="1" applyBorder="1" applyAlignment="1" applyProtection="1">
      <alignment horizontal="left" vertical="center" wrapText="1"/>
      <protection/>
    </xf>
    <xf numFmtId="49" fontId="6" fillId="37" borderId="35" xfId="0" applyNumberFormat="1" applyFont="1" applyFill="1" applyBorder="1" applyAlignment="1" applyProtection="1">
      <alignment horizontal="center" vertical="center" wrapText="1"/>
      <protection/>
    </xf>
    <xf numFmtId="49" fontId="6" fillId="37" borderId="36" xfId="0" applyNumberFormat="1" applyFont="1" applyFill="1" applyBorder="1" applyAlignment="1" applyProtection="1">
      <alignment horizontal="center" vertical="center" wrapText="1"/>
      <protection/>
    </xf>
    <xf numFmtId="49" fontId="6" fillId="37" borderId="37" xfId="0" applyNumberFormat="1" applyFont="1" applyFill="1" applyBorder="1" applyAlignment="1" applyProtection="1">
      <alignment horizontal="center" vertical="center" wrapText="1"/>
      <protection/>
    </xf>
    <xf numFmtId="0" fontId="6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10" xfId="57" applyFont="1" applyFill="1" applyBorder="1" applyAlignment="1">
      <alignment vertical="center"/>
      <protection/>
    </xf>
    <xf numFmtId="0" fontId="6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right" vertical="center"/>
    </xf>
    <xf numFmtId="0" fontId="6" fillId="37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6" fillId="37" borderId="27" xfId="0" applyFont="1" applyFill="1" applyBorder="1" applyAlignment="1">
      <alignment vertical="center"/>
    </xf>
    <xf numFmtId="0" fontId="6" fillId="37" borderId="22" xfId="0" applyFont="1" applyFill="1" applyBorder="1" applyAlignment="1">
      <alignment vertical="center"/>
    </xf>
    <xf numFmtId="0" fontId="6" fillId="37" borderId="28" xfId="0" applyFont="1" applyFill="1" applyBorder="1" applyAlignment="1">
      <alignment vertical="center"/>
    </xf>
    <xf numFmtId="0" fontId="6" fillId="37" borderId="29" xfId="0" applyFont="1" applyFill="1" applyBorder="1" applyAlignment="1">
      <alignment vertical="center"/>
    </xf>
    <xf numFmtId="0" fontId="6" fillId="37" borderId="30" xfId="0" applyFont="1" applyFill="1" applyBorder="1" applyAlignment="1">
      <alignment vertical="center"/>
    </xf>
    <xf numFmtId="0" fontId="6" fillId="37" borderId="31" xfId="0" applyFont="1" applyFill="1" applyBorder="1" applyAlignment="1">
      <alignment vertical="center"/>
    </xf>
    <xf numFmtId="0" fontId="11" fillId="37" borderId="28" xfId="0" applyNumberFormat="1" applyFont="1" applyFill="1" applyBorder="1" applyAlignment="1" applyProtection="1">
      <alignment horizontal="center" vertical="center"/>
      <protection/>
    </xf>
    <xf numFmtId="0" fontId="11" fillId="37" borderId="28" xfId="0" applyNumberFormat="1" applyFont="1" applyFill="1" applyBorder="1" applyAlignment="1" applyProtection="1">
      <alignment horizontal="left" vertical="center" wrapText="1"/>
      <protection/>
    </xf>
    <xf numFmtId="49" fontId="6" fillId="37" borderId="29" xfId="0" applyNumberFormat="1" applyFont="1" applyFill="1" applyBorder="1" applyAlignment="1">
      <alignment horizontal="right" vertical="center" wrapText="1"/>
    </xf>
    <xf numFmtId="49" fontId="6" fillId="37" borderId="30" xfId="0" applyNumberFormat="1" applyFont="1" applyFill="1" applyBorder="1" applyAlignment="1">
      <alignment horizontal="right" vertical="center" wrapText="1"/>
    </xf>
    <xf numFmtId="49" fontId="6" fillId="37" borderId="31" xfId="0" applyNumberFormat="1" applyFont="1" applyFill="1" applyBorder="1" applyAlignment="1">
      <alignment horizontal="right" vertical="center" wrapText="1"/>
    </xf>
    <xf numFmtId="49" fontId="6" fillId="37" borderId="27" xfId="0" applyNumberFormat="1" applyFont="1" applyFill="1" applyBorder="1" applyAlignment="1">
      <alignment horizontal="right" vertical="center" wrapText="1"/>
    </xf>
    <xf numFmtId="49" fontId="6" fillId="37" borderId="22" xfId="0" applyNumberFormat="1" applyFont="1" applyFill="1" applyBorder="1" applyAlignment="1">
      <alignment horizontal="right" vertical="center" wrapText="1"/>
    </xf>
    <xf numFmtId="49" fontId="6" fillId="37" borderId="28" xfId="0" applyNumberFormat="1" applyFont="1" applyFill="1" applyBorder="1" applyAlignment="1">
      <alignment horizontal="right" vertical="center" wrapText="1"/>
    </xf>
    <xf numFmtId="0" fontId="6" fillId="36" borderId="19" xfId="0" applyNumberFormat="1" applyFont="1" applyFill="1" applyBorder="1" applyAlignment="1" applyProtection="1">
      <alignment horizontal="center" vertical="center"/>
      <protection/>
    </xf>
    <xf numFmtId="0" fontId="6" fillId="36" borderId="21" xfId="0" applyNumberFormat="1" applyFont="1" applyFill="1" applyBorder="1" applyAlignment="1" applyProtection="1">
      <alignment horizontal="center" vertical="center"/>
      <protection/>
    </xf>
    <xf numFmtId="0" fontId="6" fillId="36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 vertical="top" wrapText="1"/>
      <protection/>
    </xf>
    <xf numFmtId="0" fontId="22" fillId="0" borderId="0" xfId="57" applyFont="1" applyAlignment="1">
      <alignment horizontal="center" vertical="top" wrapText="1"/>
      <protection/>
    </xf>
    <xf numFmtId="0" fontId="4" fillId="0" borderId="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06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20" sqref="B20:C20"/>
    </sheetView>
  </sheetViews>
  <sheetFormatPr defaultColWidth="9.140625" defaultRowHeight="12.75"/>
  <cols>
    <col min="1" max="1" width="35.28125" style="40" customWidth="1"/>
    <col min="2" max="2" width="12.8515625" style="40" customWidth="1"/>
    <col min="3" max="3" width="13.57421875" style="40" customWidth="1"/>
    <col min="4" max="4" width="15.7109375" style="40" customWidth="1"/>
    <col min="5" max="16384" width="9.140625" style="40" customWidth="1"/>
  </cols>
  <sheetData>
    <row r="1" spans="1:4" ht="12.75">
      <c r="A1" s="145" t="str">
        <f>'2 programa'!A7:L7</f>
        <v>INVESTICIJŲ PROGRAMOS Nr. 2</v>
      </c>
      <c r="B1" s="146"/>
      <c r="C1" s="146"/>
      <c r="D1" s="146"/>
    </row>
    <row r="2" spans="1:4" ht="15.75">
      <c r="A2" s="147" t="s">
        <v>122</v>
      </c>
      <c r="B2" s="147"/>
      <c r="C2" s="147"/>
      <c r="D2" s="147"/>
    </row>
    <row r="4" spans="1:4" ht="13.5" thickBot="1">
      <c r="A4" s="148" t="s">
        <v>123</v>
      </c>
      <c r="B4" s="148"/>
      <c r="C4" s="148"/>
      <c r="D4" s="148"/>
    </row>
    <row r="5" spans="1:4" ht="12.75" customHeight="1">
      <c r="A5" s="149" t="s">
        <v>124</v>
      </c>
      <c r="B5" s="151" t="s">
        <v>36</v>
      </c>
      <c r="C5" s="151" t="s">
        <v>184</v>
      </c>
      <c r="D5" s="153" t="s">
        <v>219</v>
      </c>
    </row>
    <row r="6" spans="1:4" ht="12.75">
      <c r="A6" s="150"/>
      <c r="B6" s="152"/>
      <c r="C6" s="152"/>
      <c r="D6" s="154"/>
    </row>
    <row r="7" spans="1:4" ht="12.75">
      <c r="A7" s="150"/>
      <c r="B7" s="152"/>
      <c r="C7" s="152"/>
      <c r="D7" s="154"/>
    </row>
    <row r="8" spans="1:4" ht="12.75">
      <c r="A8" s="150"/>
      <c r="B8" s="152"/>
      <c r="C8" s="152"/>
      <c r="D8" s="154"/>
    </row>
    <row r="9" spans="1:4" ht="16.5" customHeight="1">
      <c r="A9" s="80" t="s">
        <v>125</v>
      </c>
      <c r="B9" s="81">
        <f>B10</f>
        <v>149682.4</v>
      </c>
      <c r="C9" s="81">
        <f>C10</f>
        <v>242092.6</v>
      </c>
      <c r="D9" s="82">
        <f>D10</f>
        <v>131394.2</v>
      </c>
    </row>
    <row r="10" spans="1:4" ht="18" customHeight="1">
      <c r="A10" s="80" t="s">
        <v>126</v>
      </c>
      <c r="B10" s="81">
        <f>B11+B15+B19+B20+B21</f>
        <v>149682.4</v>
      </c>
      <c r="C10" s="81">
        <f>C11+C15+C19+C20+C21</f>
        <v>242092.6</v>
      </c>
      <c r="D10" s="82">
        <f>D11+D15+D19+D20+D21</f>
        <v>131394.2</v>
      </c>
    </row>
    <row r="11" spans="1:4" ht="12.75">
      <c r="A11" s="41" t="s">
        <v>127</v>
      </c>
      <c r="B11" s="42">
        <f>B12+B13+B14</f>
        <v>73787</v>
      </c>
      <c r="C11" s="42">
        <f>C12+C13+C14</f>
        <v>95305.4</v>
      </c>
      <c r="D11" s="43">
        <f>D12+D13+D14</f>
        <v>52011.200000000004</v>
      </c>
    </row>
    <row r="12" spans="1:4" ht="25.5">
      <c r="A12" s="44" t="s">
        <v>128</v>
      </c>
      <c r="B12" s="45">
        <f>'2 programa'!F25</f>
        <v>24928.6</v>
      </c>
      <c r="C12" s="45">
        <f>'2 programa'!G25</f>
        <v>31994.8</v>
      </c>
      <c r="D12" s="46">
        <f>'2 programa'!H25</f>
        <v>35586.3</v>
      </c>
    </row>
    <row r="13" spans="1:4" ht="12.75">
      <c r="A13" s="44" t="s">
        <v>129</v>
      </c>
      <c r="B13" s="45">
        <f>'2 programa'!F26</f>
        <v>1780.2</v>
      </c>
      <c r="C13" s="45">
        <f>'2 programa'!G26</f>
        <v>2368</v>
      </c>
      <c r="D13" s="46">
        <f>'2 programa'!H26</f>
        <v>2863</v>
      </c>
    </row>
    <row r="14" spans="1:4" ht="12.75">
      <c r="A14" s="44" t="s">
        <v>130</v>
      </c>
      <c r="B14" s="45">
        <f>'2 programa'!F27</f>
        <v>47078.2</v>
      </c>
      <c r="C14" s="45">
        <f>'2 programa'!G27</f>
        <v>60942.6</v>
      </c>
      <c r="D14" s="46">
        <f>'2 programa'!H27</f>
        <v>13561.9</v>
      </c>
    </row>
    <row r="15" spans="1:4" ht="25.5">
      <c r="A15" s="41" t="s">
        <v>131</v>
      </c>
      <c r="B15" s="42">
        <f>B16+B18</f>
        <v>17775.1</v>
      </c>
      <c r="C15" s="42">
        <f>C16+C18</f>
        <v>24627.600000000002</v>
      </c>
      <c r="D15" s="43">
        <f>D16+D18</f>
        <v>19440.700000000004</v>
      </c>
    </row>
    <row r="16" spans="1:4" ht="12.75">
      <c r="A16" s="47" t="s">
        <v>132</v>
      </c>
      <c r="B16" s="45">
        <f>'2 programa'!F29</f>
        <v>11539.5</v>
      </c>
      <c r="C16" s="45">
        <f>'2 programa'!G29</f>
        <v>19634.9</v>
      </c>
      <c r="D16" s="46">
        <f>'2 programa'!H29</f>
        <v>18740.700000000004</v>
      </c>
    </row>
    <row r="17" spans="1:4" ht="38.25">
      <c r="A17" s="48" t="s">
        <v>133</v>
      </c>
      <c r="B17" s="45">
        <f>'2 programa'!F30</f>
        <v>8595</v>
      </c>
      <c r="C17" s="45">
        <f>'2 programa'!G30</f>
        <v>13586</v>
      </c>
      <c r="D17" s="46">
        <f>'2 programa'!H30</f>
        <v>11171.800000000001</v>
      </c>
    </row>
    <row r="18" spans="1:4" ht="12.75">
      <c r="A18" s="48" t="s">
        <v>134</v>
      </c>
      <c r="B18" s="45">
        <f>'2 programa'!F31</f>
        <v>6235.6</v>
      </c>
      <c r="C18" s="45">
        <f>'2 programa'!G31</f>
        <v>4992.7</v>
      </c>
      <c r="D18" s="46">
        <f>'2 programa'!H31</f>
        <v>700</v>
      </c>
    </row>
    <row r="19" spans="1:4" ht="12.75" customHeight="1">
      <c r="A19" s="49" t="s">
        <v>135</v>
      </c>
      <c r="B19" s="42">
        <f>'2 programa'!F32</f>
        <v>34550</v>
      </c>
      <c r="C19" s="42">
        <f>'2 programa'!G32</f>
        <v>51062.700000000004</v>
      </c>
      <c r="D19" s="43">
        <f>'2 programa'!H32</f>
        <v>10872.5</v>
      </c>
    </row>
    <row r="20" spans="1:4" ht="25.5">
      <c r="A20" s="49" t="s">
        <v>136</v>
      </c>
      <c r="B20" s="42">
        <f>'2 programa'!F33</f>
        <v>23015.3</v>
      </c>
      <c r="C20" s="42">
        <f>'2 programa'!G33</f>
        <v>71096.9</v>
      </c>
      <c r="D20" s="43">
        <f>'2 programa'!H33</f>
        <v>49069.8</v>
      </c>
    </row>
    <row r="21" spans="1:4" ht="13.5" thickBot="1">
      <c r="A21" s="50" t="s">
        <v>137</v>
      </c>
      <c r="B21" s="51">
        <f>'2 programa'!F34</f>
        <v>555</v>
      </c>
      <c r="C21" s="51">
        <f>'2 programa'!G34</f>
        <v>0</v>
      </c>
      <c r="D21" s="52">
        <f>'2 programa'!H34</f>
        <v>0</v>
      </c>
    </row>
    <row r="23" spans="1:4" ht="26.25" customHeight="1">
      <c r="A23" s="144" t="s">
        <v>179</v>
      </c>
      <c r="B23" s="144"/>
      <c r="C23" s="144"/>
      <c r="D23" s="144"/>
    </row>
    <row r="24" spans="1:4" ht="25.5" customHeight="1">
      <c r="A24" s="144" t="s">
        <v>120</v>
      </c>
      <c r="B24" s="144"/>
      <c r="C24" s="144"/>
      <c r="D24" s="144"/>
    </row>
    <row r="25" spans="1:4" ht="27.75" customHeight="1">
      <c r="A25" s="144" t="s">
        <v>216</v>
      </c>
      <c r="B25" s="144"/>
      <c r="C25" s="144"/>
      <c r="D25" s="144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21">
    <cfRule type="cellIs" priority="1" dxfId="1" operator="equal" stopIfTrue="1">
      <formula>0</formula>
    </cfRule>
  </conditionalFormatting>
  <printOptions horizontalCentered="1"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  <headerFooter alignWithMargins="0">
    <oddHeader>&amp;C&amp;"Times New Roman,Regular"&amp;[8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35.28125" style="40" customWidth="1"/>
    <col min="2" max="2" width="12.8515625" style="40" customWidth="1"/>
    <col min="3" max="3" width="13.57421875" style="40" customWidth="1"/>
    <col min="4" max="4" width="15.7109375" style="40" customWidth="1"/>
    <col min="5" max="16384" width="9.140625" style="40" customWidth="1"/>
  </cols>
  <sheetData>
    <row r="1" spans="1:4" ht="12.75">
      <c r="A1" s="145" t="str">
        <f>'2 programa'!A7:L7</f>
        <v>INVESTICIJŲ PROGRAMOS Nr. 2</v>
      </c>
      <c r="B1" s="146"/>
      <c r="C1" s="146"/>
      <c r="D1" s="146"/>
    </row>
    <row r="2" spans="1:4" ht="15.75">
      <c r="A2" s="147" t="s">
        <v>122</v>
      </c>
      <c r="B2" s="147"/>
      <c r="C2" s="147"/>
      <c r="D2" s="147"/>
    </row>
    <row r="4" spans="1:4" ht="13.5" thickBot="1">
      <c r="A4" s="148" t="s">
        <v>320</v>
      </c>
      <c r="B4" s="148"/>
      <c r="C4" s="148"/>
      <c r="D4" s="148"/>
    </row>
    <row r="5" spans="1:4" ht="12.75" customHeight="1">
      <c r="A5" s="149" t="s">
        <v>124</v>
      </c>
      <c r="B5" s="151" t="s">
        <v>36</v>
      </c>
      <c r="C5" s="151" t="s">
        <v>184</v>
      </c>
      <c r="D5" s="153" t="s">
        <v>219</v>
      </c>
    </row>
    <row r="6" spans="1:4" ht="12.75">
      <c r="A6" s="150"/>
      <c r="B6" s="152"/>
      <c r="C6" s="152"/>
      <c r="D6" s="154"/>
    </row>
    <row r="7" spans="1:4" ht="12.75">
      <c r="A7" s="150"/>
      <c r="B7" s="152"/>
      <c r="C7" s="152"/>
      <c r="D7" s="154"/>
    </row>
    <row r="8" spans="1:4" ht="12.75">
      <c r="A8" s="150"/>
      <c r="B8" s="152"/>
      <c r="C8" s="152"/>
      <c r="D8" s="154"/>
    </row>
    <row r="9" spans="1:4" ht="16.5" customHeight="1">
      <c r="A9" s="80" t="s">
        <v>125</v>
      </c>
      <c r="B9" s="81">
        <f>'1b tesinys'!B9/3.4528</f>
        <v>43351.01946246524</v>
      </c>
      <c r="C9" s="81">
        <f>'1b tesinys'!C9/3.4528</f>
        <v>70114.86329935126</v>
      </c>
      <c r="D9" s="82">
        <f>'1b tesinys'!D9/3.4528</f>
        <v>38054.390639481004</v>
      </c>
    </row>
    <row r="10" spans="1:4" ht="18" customHeight="1">
      <c r="A10" s="80" t="s">
        <v>126</v>
      </c>
      <c r="B10" s="81">
        <f>'1b tesinys'!B10/3.4528</f>
        <v>43351.01946246524</v>
      </c>
      <c r="C10" s="81">
        <f>'1b tesinys'!C10/3.4528</f>
        <v>70114.86329935126</v>
      </c>
      <c r="D10" s="82">
        <f>'1b tesinys'!D10/3.4528</f>
        <v>38054.390639481004</v>
      </c>
    </row>
    <row r="11" spans="1:4" ht="12.75">
      <c r="A11" s="41" t="s">
        <v>127</v>
      </c>
      <c r="B11" s="42">
        <f>'1b tesinys'!B11/3.4528</f>
        <v>21370.19230769231</v>
      </c>
      <c r="C11" s="42">
        <f>'1b tesinys'!C11/3.4528</f>
        <v>27602.35171455051</v>
      </c>
      <c r="D11" s="43">
        <f>'1b tesinys'!D11/3.4528</f>
        <v>15063.484708063022</v>
      </c>
    </row>
    <row r="12" spans="1:4" ht="25.5">
      <c r="A12" s="44" t="s">
        <v>128</v>
      </c>
      <c r="B12" s="45">
        <f>'1b tesinys'!B12/3.4528</f>
        <v>7219.821594068582</v>
      </c>
      <c r="C12" s="45">
        <f>'1b tesinys'!C12/3.4528</f>
        <v>9266.334569045413</v>
      </c>
      <c r="D12" s="46">
        <f>'1b tesinys'!D12/3.4528</f>
        <v>10306.504865616313</v>
      </c>
    </row>
    <row r="13" spans="1:4" ht="12.75">
      <c r="A13" s="44" t="s">
        <v>129</v>
      </c>
      <c r="B13" s="45">
        <f>'1b tesinys'!B13/3.4528</f>
        <v>515.5815569972196</v>
      </c>
      <c r="C13" s="45">
        <f>'1b tesinys'!C13/3.4528</f>
        <v>685.820203892493</v>
      </c>
      <c r="D13" s="46">
        <f>'1b tesinys'!D13/3.4528</f>
        <v>829.1821130676552</v>
      </c>
    </row>
    <row r="14" spans="1:4" ht="12.75">
      <c r="A14" s="44" t="s">
        <v>130</v>
      </c>
      <c r="B14" s="45">
        <f>'1b tesinys'!B14/3.4528</f>
        <v>13634.789156626506</v>
      </c>
      <c r="C14" s="45">
        <f>'1b tesinys'!C14/3.4528</f>
        <v>17650.196941612605</v>
      </c>
      <c r="D14" s="46">
        <f>'1b tesinys'!D14/3.4528</f>
        <v>3927.7977293790545</v>
      </c>
    </row>
    <row r="15" spans="1:4" ht="25.5">
      <c r="A15" s="41" t="s">
        <v>131</v>
      </c>
      <c r="B15" s="42">
        <f>'1b tesinys'!B15/3.4528</f>
        <v>5148.024791473586</v>
      </c>
      <c r="C15" s="42">
        <f>'1b tesinys'!C15/3.4528</f>
        <v>7132.6459684893425</v>
      </c>
      <c r="D15" s="43">
        <f>'1b tesinys'!D15/3.4528</f>
        <v>5630.415894346619</v>
      </c>
    </row>
    <row r="16" spans="1:4" ht="12.75">
      <c r="A16" s="47" t="s">
        <v>132</v>
      </c>
      <c r="B16" s="45">
        <f>'1b tesinys'!B16/3.4528</f>
        <v>3342.0702038924933</v>
      </c>
      <c r="C16" s="45">
        <f>'1b tesinys'!C16/3.4528</f>
        <v>5686.660101946247</v>
      </c>
      <c r="D16" s="46">
        <f>'1b tesinys'!D16/3.4528</f>
        <v>5427.681881371642</v>
      </c>
    </row>
    <row r="17" spans="1:4" ht="38.25">
      <c r="A17" s="48" t="s">
        <v>133</v>
      </c>
      <c r="B17" s="45">
        <f>'1b tesinys'!B17/3.4528</f>
        <v>2489.28405931418</v>
      </c>
      <c r="C17" s="45">
        <f>'1b tesinys'!C17/3.4528</f>
        <v>3934.777571825765</v>
      </c>
      <c r="D17" s="46">
        <f>'1b tesinys'!D17/3.4528</f>
        <v>3235.5769230769233</v>
      </c>
    </row>
    <row r="18" spans="1:4" ht="12.75">
      <c r="A18" s="48" t="s">
        <v>134</v>
      </c>
      <c r="B18" s="45">
        <f>'1b tesinys'!B18/3.4528</f>
        <v>1805.9545875810938</v>
      </c>
      <c r="C18" s="45">
        <f>'1b tesinys'!C18/3.4528</f>
        <v>1445.9858665430954</v>
      </c>
      <c r="D18" s="46">
        <f>'1b tesinys'!D18/3.4528</f>
        <v>202.73401297497685</v>
      </c>
    </row>
    <row r="19" spans="1:4" ht="12.75" customHeight="1">
      <c r="A19" s="49" t="s">
        <v>135</v>
      </c>
      <c r="B19" s="42">
        <f>'1b tesinys'!B19/3.4528</f>
        <v>10006.371640407786</v>
      </c>
      <c r="C19" s="42">
        <f>'1b tesinys'!C19/3.4528</f>
        <v>14788.78012048193</v>
      </c>
      <c r="D19" s="43">
        <f>'1b tesinys'!D19/3.4528</f>
        <v>3148.893651529194</v>
      </c>
    </row>
    <row r="20" spans="1:4" ht="25.5">
      <c r="A20" s="49" t="s">
        <v>136</v>
      </c>
      <c r="B20" s="42">
        <f>'1b tesinys'!B20/3.4528</f>
        <v>6665.691612604263</v>
      </c>
      <c r="C20" s="42">
        <f>'1b tesinys'!C20/3.4528</f>
        <v>20591.08549582947</v>
      </c>
      <c r="D20" s="43">
        <f>'1b tesinys'!D20/3.4528</f>
        <v>14211.59638554217</v>
      </c>
    </row>
    <row r="21" spans="1:4" ht="13.5" thickBot="1">
      <c r="A21" s="50" t="s">
        <v>137</v>
      </c>
      <c r="B21" s="51">
        <f>'1b tesinys'!B21/3.4528</f>
        <v>160.73911028730308</v>
      </c>
      <c r="C21" s="51">
        <f>'1b tesinys'!C21/3.4528</f>
        <v>0</v>
      </c>
      <c r="D21" s="52">
        <f>'1b tesinys'!D21/3.4528</f>
        <v>0</v>
      </c>
    </row>
    <row r="23" spans="1:4" ht="26.25" customHeight="1">
      <c r="A23" s="144" t="s">
        <v>179</v>
      </c>
      <c r="B23" s="144"/>
      <c r="C23" s="144"/>
      <c r="D23" s="144"/>
    </row>
    <row r="24" spans="1:4" ht="25.5" customHeight="1">
      <c r="A24" s="144" t="s">
        <v>120</v>
      </c>
      <c r="B24" s="144"/>
      <c r="C24" s="144"/>
      <c r="D24" s="144"/>
    </row>
    <row r="25" spans="1:4" ht="27.75" customHeight="1">
      <c r="A25" s="144" t="s">
        <v>216</v>
      </c>
      <c r="B25" s="144"/>
      <c r="C25" s="144"/>
      <c r="D25" s="144"/>
    </row>
  </sheetData>
  <sheetProtection/>
  <mergeCells count="10">
    <mergeCell ref="A23:D23"/>
    <mergeCell ref="A24:D24"/>
    <mergeCell ref="A25:D25"/>
    <mergeCell ref="A1:D1"/>
    <mergeCell ref="A2:D2"/>
    <mergeCell ref="A4:D4"/>
    <mergeCell ref="A5:A8"/>
    <mergeCell ref="B5:B8"/>
    <mergeCell ref="C5:C8"/>
    <mergeCell ref="D5:D8"/>
  </mergeCells>
  <conditionalFormatting sqref="B9:D10">
    <cfRule type="cellIs" priority="6" dxfId="1" operator="equal" stopIfTrue="1">
      <formula>0</formula>
    </cfRule>
  </conditionalFormatting>
  <conditionalFormatting sqref="B12:D14">
    <cfRule type="cellIs" priority="5" dxfId="1" operator="equal" stopIfTrue="1">
      <formula>0</formula>
    </cfRule>
  </conditionalFormatting>
  <conditionalFormatting sqref="B16:D18">
    <cfRule type="cellIs" priority="4" dxfId="1" operator="equal" stopIfTrue="1">
      <formula>0</formula>
    </cfRule>
  </conditionalFormatting>
  <conditionalFormatting sqref="B19:D21">
    <cfRule type="cellIs" priority="3" dxfId="1" operator="equal" stopIfTrue="1">
      <formula>0</formula>
    </cfRule>
  </conditionalFormatting>
  <conditionalFormatting sqref="B15:D15">
    <cfRule type="cellIs" priority="2" dxfId="1" operator="equal" stopIfTrue="1">
      <formula>0</formula>
    </cfRule>
  </conditionalFormatting>
  <conditionalFormatting sqref="B11:D11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364"/>
  <sheetViews>
    <sheetView zoomScaleSheetLayoutView="100" workbookViewId="0" topLeftCell="A301">
      <selection activeCell="A170" sqref="A170:A173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8.140625" style="0" customWidth="1"/>
    <col min="4" max="4" width="10.140625" style="0" customWidth="1"/>
    <col min="8" max="8" width="10.57421875" style="0" customWidth="1"/>
    <col min="9" max="9" width="26.00390625" style="1" customWidth="1"/>
    <col min="10" max="11" width="6.140625" style="1" customWidth="1"/>
    <col min="12" max="12" width="5.7109375" style="1" customWidth="1"/>
  </cols>
  <sheetData>
    <row r="2" spans="6:8" ht="12.75">
      <c r="F2" s="38"/>
      <c r="G2" s="38"/>
      <c r="H2" s="38"/>
    </row>
    <row r="3" spans="6:8" ht="12.75">
      <c r="F3" s="38"/>
      <c r="G3" s="38"/>
      <c r="H3" s="38"/>
    </row>
    <row r="4" spans="1:12" ht="12.7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2.75" customHeight="1">
      <c r="A5" s="238" t="s">
        <v>218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239" t="s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ht="12.75">
      <c r="A7" s="240" t="s">
        <v>217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ht="12.75">
      <c r="A8" s="241" t="s">
        <v>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3.5" thickBot="1">
      <c r="A9" s="2"/>
      <c r="B9" s="3"/>
      <c r="C9" s="3"/>
      <c r="D9" s="4"/>
      <c r="F9" s="5"/>
      <c r="G9" s="5"/>
      <c r="H9" s="5"/>
      <c r="L9" s="6" t="s">
        <v>3</v>
      </c>
    </row>
    <row r="10" spans="1:12" ht="12.75" customHeight="1">
      <c r="A10" s="246" t="s">
        <v>4</v>
      </c>
      <c r="B10" s="229" t="s">
        <v>5</v>
      </c>
      <c r="C10" s="229" t="s">
        <v>6</v>
      </c>
      <c r="D10" s="244" t="s">
        <v>7</v>
      </c>
      <c r="E10" s="244" t="s">
        <v>8</v>
      </c>
      <c r="F10" s="242" t="s">
        <v>36</v>
      </c>
      <c r="G10" s="242" t="s">
        <v>184</v>
      </c>
      <c r="H10" s="242" t="s">
        <v>219</v>
      </c>
      <c r="I10" s="254" t="s">
        <v>9</v>
      </c>
      <c r="J10" s="254"/>
      <c r="K10" s="254"/>
      <c r="L10" s="255"/>
    </row>
    <row r="11" spans="1:12" ht="12.75" customHeight="1">
      <c r="A11" s="247"/>
      <c r="B11" s="230"/>
      <c r="C11" s="230"/>
      <c r="D11" s="245"/>
      <c r="E11" s="245"/>
      <c r="F11" s="243"/>
      <c r="G11" s="243"/>
      <c r="H11" s="243"/>
      <c r="I11" s="250" t="s">
        <v>10</v>
      </c>
      <c r="J11" s="250" t="s">
        <v>11</v>
      </c>
      <c r="K11" s="250"/>
      <c r="L11" s="251"/>
    </row>
    <row r="12" spans="1:12" ht="12.75" customHeight="1">
      <c r="A12" s="247"/>
      <c r="B12" s="230"/>
      <c r="C12" s="230"/>
      <c r="D12" s="245"/>
      <c r="E12" s="245"/>
      <c r="F12" s="243"/>
      <c r="G12" s="243"/>
      <c r="H12" s="243"/>
      <c r="I12" s="250"/>
      <c r="J12" s="252" t="s">
        <v>37</v>
      </c>
      <c r="K12" s="252" t="s">
        <v>185</v>
      </c>
      <c r="L12" s="253" t="s">
        <v>220</v>
      </c>
    </row>
    <row r="13" spans="1:12" ht="12.75" customHeight="1">
      <c r="A13" s="247"/>
      <c r="B13" s="230"/>
      <c r="C13" s="230"/>
      <c r="D13" s="245"/>
      <c r="E13" s="245"/>
      <c r="F13" s="243"/>
      <c r="G13" s="243"/>
      <c r="H13" s="243"/>
      <c r="I13" s="250"/>
      <c r="J13" s="252"/>
      <c r="K13" s="252"/>
      <c r="L13" s="253"/>
    </row>
    <row r="14" spans="1:12" ht="12.75">
      <c r="A14" s="247"/>
      <c r="B14" s="230"/>
      <c r="C14" s="230"/>
      <c r="D14" s="245"/>
      <c r="E14" s="245"/>
      <c r="F14" s="243"/>
      <c r="G14" s="243"/>
      <c r="H14" s="243"/>
      <c r="I14" s="250"/>
      <c r="J14" s="252"/>
      <c r="K14" s="252"/>
      <c r="L14" s="253"/>
    </row>
    <row r="15" spans="1:12" ht="12.75">
      <c r="A15" s="247"/>
      <c r="B15" s="230"/>
      <c r="C15" s="230"/>
      <c r="D15" s="245"/>
      <c r="E15" s="245"/>
      <c r="F15" s="243"/>
      <c r="G15" s="243"/>
      <c r="H15" s="243"/>
      <c r="I15" s="250"/>
      <c r="J15" s="252"/>
      <c r="K15" s="252"/>
      <c r="L15" s="253"/>
    </row>
    <row r="16" spans="1:12" ht="12.75">
      <c r="A16" s="247"/>
      <c r="B16" s="230"/>
      <c r="C16" s="230"/>
      <c r="D16" s="245"/>
      <c r="E16" s="245"/>
      <c r="F16" s="243"/>
      <c r="G16" s="243"/>
      <c r="H16" s="243"/>
      <c r="I16" s="250"/>
      <c r="J16" s="252"/>
      <c r="K16" s="252"/>
      <c r="L16" s="253"/>
    </row>
    <row r="17" spans="1:12" ht="12.75">
      <c r="A17" s="247"/>
      <c r="B17" s="230"/>
      <c r="C17" s="230"/>
      <c r="D17" s="245"/>
      <c r="E17" s="245"/>
      <c r="F17" s="243"/>
      <c r="G17" s="243"/>
      <c r="H17" s="243"/>
      <c r="I17" s="250"/>
      <c r="J17" s="252"/>
      <c r="K17" s="252"/>
      <c r="L17" s="253"/>
    </row>
    <row r="18" spans="1:12" ht="12.75">
      <c r="A18" s="247"/>
      <c r="B18" s="230"/>
      <c r="C18" s="230"/>
      <c r="D18" s="245"/>
      <c r="E18" s="245"/>
      <c r="F18" s="243"/>
      <c r="G18" s="243"/>
      <c r="H18" s="243"/>
      <c r="I18" s="250"/>
      <c r="J18" s="252"/>
      <c r="K18" s="252"/>
      <c r="L18" s="253"/>
    </row>
    <row r="19" spans="1:12" ht="12.75">
      <c r="A19" s="247"/>
      <c r="B19" s="230"/>
      <c r="C19" s="230"/>
      <c r="D19" s="245"/>
      <c r="E19" s="245"/>
      <c r="F19" s="243"/>
      <c r="G19" s="243"/>
      <c r="H19" s="243"/>
      <c r="I19" s="250"/>
      <c r="J19" s="252"/>
      <c r="K19" s="252"/>
      <c r="L19" s="253"/>
    </row>
    <row r="20" spans="1:12" ht="12.75">
      <c r="A20" s="24">
        <v>1</v>
      </c>
      <c r="B20" s="7">
        <v>2</v>
      </c>
      <c r="C20" s="7">
        <v>3</v>
      </c>
      <c r="D20" s="7">
        <v>4</v>
      </c>
      <c r="E20" s="7">
        <v>5</v>
      </c>
      <c r="F20" s="8">
        <v>6</v>
      </c>
      <c r="G20" s="8">
        <v>7</v>
      </c>
      <c r="H20" s="8">
        <v>8</v>
      </c>
      <c r="I20" s="9">
        <v>9</v>
      </c>
      <c r="J20" s="9">
        <v>10</v>
      </c>
      <c r="K20" s="9">
        <v>11</v>
      </c>
      <c r="L20" s="25">
        <v>12</v>
      </c>
    </row>
    <row r="21" spans="1:12" ht="12.75">
      <c r="A21" s="39" t="s">
        <v>39</v>
      </c>
      <c r="B21" s="233" t="s">
        <v>38</v>
      </c>
      <c r="C21" s="233"/>
      <c r="D21" s="233"/>
      <c r="E21" s="10"/>
      <c r="F21" s="90"/>
      <c r="G21" s="90"/>
      <c r="H21" s="90"/>
      <c r="I21" s="11"/>
      <c r="J21" s="12"/>
      <c r="K21" s="12"/>
      <c r="L21" s="26"/>
    </row>
    <row r="22" spans="1:12" ht="12.75">
      <c r="A22" s="27" t="s">
        <v>23</v>
      </c>
      <c r="B22" s="236" t="s">
        <v>44</v>
      </c>
      <c r="C22" s="236"/>
      <c r="D22" s="236"/>
      <c r="E22" s="13" t="s">
        <v>12</v>
      </c>
      <c r="F22" s="14">
        <f>F24+F28+F32+F33+F34</f>
        <v>149682.4</v>
      </c>
      <c r="G22" s="14">
        <f>G24+G28+G32+G33+G34</f>
        <v>242092.6</v>
      </c>
      <c r="H22" s="14">
        <f>H24+H28+H32+H33+H34</f>
        <v>131394.2</v>
      </c>
      <c r="I22" s="15" t="s">
        <v>13</v>
      </c>
      <c r="J22" s="12" t="s">
        <v>13</v>
      </c>
      <c r="K22" s="12" t="s">
        <v>13</v>
      </c>
      <c r="L22" s="26" t="s">
        <v>13</v>
      </c>
    </row>
    <row r="23" spans="1:12" ht="12.75">
      <c r="A23" s="28"/>
      <c r="B23" s="232" t="s">
        <v>14</v>
      </c>
      <c r="C23" s="232"/>
      <c r="D23" s="232"/>
      <c r="E23" s="16"/>
      <c r="F23" s="17"/>
      <c r="G23" s="17"/>
      <c r="H23" s="17"/>
      <c r="I23" s="249" t="s">
        <v>13</v>
      </c>
      <c r="J23" s="248" t="s">
        <v>13</v>
      </c>
      <c r="K23" s="248" t="s">
        <v>13</v>
      </c>
      <c r="L23" s="256" t="s">
        <v>13</v>
      </c>
    </row>
    <row r="24" spans="1:12" ht="12.75" customHeight="1">
      <c r="A24" s="28" t="s">
        <v>41</v>
      </c>
      <c r="B24" s="234" t="s">
        <v>15</v>
      </c>
      <c r="C24" s="234"/>
      <c r="D24" s="234"/>
      <c r="E24" s="16" t="s">
        <v>12</v>
      </c>
      <c r="F24" s="17">
        <f>F25+F26+F27</f>
        <v>73787</v>
      </c>
      <c r="G24" s="17">
        <f>G25+G26+G27</f>
        <v>95305.4</v>
      </c>
      <c r="H24" s="17">
        <f>H25+H26+H27</f>
        <v>52011.200000000004</v>
      </c>
      <c r="I24" s="249"/>
      <c r="J24" s="248"/>
      <c r="K24" s="248"/>
      <c r="L24" s="256"/>
    </row>
    <row r="25" spans="1:12" ht="12.75" customHeight="1">
      <c r="A25" s="29" t="s">
        <v>40</v>
      </c>
      <c r="B25" s="232" t="s">
        <v>30</v>
      </c>
      <c r="C25" s="232"/>
      <c r="D25" s="232"/>
      <c r="E25" s="16" t="s">
        <v>12</v>
      </c>
      <c r="F25" s="17">
        <f>F39+F43+F90+F96+F100+F133+F144+F149+F156+F208+F284+F293+F71+F136+F129+F160+F176+F188+F252+F273+F304+F327</f>
        <v>24928.6</v>
      </c>
      <c r="G25" s="17">
        <f>G39+G43+G90+G96+G100+G133+G144+G149+G156+G208+G284+G293+G71+G136+G129+G160+G176+G188+G252+G273+G304+G327</f>
        <v>31994.8</v>
      </c>
      <c r="H25" s="17">
        <f>H39+H43+H90+H96+H100+H133+H144+H149+H156+H208+H284+H293+H71+H136+H129+H160+H176+H188+H252+H273+H304+H327</f>
        <v>35586.3</v>
      </c>
      <c r="I25" s="249"/>
      <c r="J25" s="248"/>
      <c r="K25" s="248"/>
      <c r="L25" s="256"/>
    </row>
    <row r="26" spans="1:12" ht="12.75" customHeight="1">
      <c r="A26" s="29" t="s">
        <v>21</v>
      </c>
      <c r="B26" s="232" t="s">
        <v>16</v>
      </c>
      <c r="C26" s="232"/>
      <c r="D26" s="232"/>
      <c r="E26" s="16" t="s">
        <v>12</v>
      </c>
      <c r="F26" s="17">
        <f>F141+F194+F198+F152+F245+F185+F179+F191+F285</f>
        <v>1780.2</v>
      </c>
      <c r="G26" s="17">
        <f>G141+G194+G198+G152+G245+G185+G179+G191+G285</f>
        <v>2368</v>
      </c>
      <c r="H26" s="17">
        <f>H141+H194+H198+H152+H245+H185+H179+H191+H285</f>
        <v>2863</v>
      </c>
      <c r="I26" s="249"/>
      <c r="J26" s="248"/>
      <c r="K26" s="248"/>
      <c r="L26" s="256"/>
    </row>
    <row r="27" spans="1:12" ht="12.75" customHeight="1">
      <c r="A27" s="29" t="s">
        <v>22</v>
      </c>
      <c r="B27" s="232" t="s">
        <v>19</v>
      </c>
      <c r="C27" s="232"/>
      <c r="D27" s="232"/>
      <c r="E27" s="16" t="s">
        <v>12</v>
      </c>
      <c r="F27" s="17">
        <f>F40+F46+F50+F61+F64+F67+F75+F83+F86+F91+F130+F168+F216+F222+F229+F233+F264+F267+F274+F277+F286+F294+F54+F79+F225+F58+F145+F260+F209+F253+F171+F309+F314+F319+F324+F328+F331+F163+F104+F108+F112+F116+F120+F124</f>
        <v>47078.2</v>
      </c>
      <c r="G27" s="17">
        <f>G40+G46+G50+G61+G64+G67+G75+G83+G86+G91+G130+G168+G216+G222+G229+G233+G264+G267+G274+G277+G286+G294+G54+G79+G225+G58+G145+G260+G209+G253+G171+G309+G314+G319+G324+G328+G331+G163+G104+G108+G112+G116+G120+G124</f>
        <v>60942.6</v>
      </c>
      <c r="H27" s="17">
        <f>H40+H46+H50+H61+H64+H67+H75+H83+H86+H91+H130+H168+H216+H222+H229+H233+H264+H267+H274+H277+H286+H294+H54+H79+H225+H58+H145+H260+H209+H253+H171+H309+H314+H319+H324+H328+H331+H163+H104+H108+H112+H116+H120+H124</f>
        <v>13561.9</v>
      </c>
      <c r="I27" s="249"/>
      <c r="J27" s="248"/>
      <c r="K27" s="248"/>
      <c r="L27" s="256"/>
    </row>
    <row r="28" spans="1:12" ht="12.75" customHeight="1">
      <c r="A28" s="29" t="s">
        <v>23</v>
      </c>
      <c r="B28" s="232" t="s">
        <v>31</v>
      </c>
      <c r="C28" s="232"/>
      <c r="D28" s="232"/>
      <c r="E28" s="16" t="s">
        <v>12</v>
      </c>
      <c r="F28" s="17">
        <f>F29+F31</f>
        <v>17775.1</v>
      </c>
      <c r="G28" s="17">
        <f>G29+G31</f>
        <v>24627.600000000002</v>
      </c>
      <c r="H28" s="17">
        <f>H29+H31</f>
        <v>19440.700000000004</v>
      </c>
      <c r="I28" s="249"/>
      <c r="J28" s="248"/>
      <c r="K28" s="248"/>
      <c r="L28" s="256"/>
    </row>
    <row r="29" spans="1:12" ht="12" customHeight="1">
      <c r="A29" s="28" t="s">
        <v>24</v>
      </c>
      <c r="B29" s="232" t="s">
        <v>32</v>
      </c>
      <c r="C29" s="232"/>
      <c r="D29" s="232"/>
      <c r="E29" s="16" t="s">
        <v>12</v>
      </c>
      <c r="F29" s="17">
        <f>F30+F205+F237+F241+F248+F212+F218</f>
        <v>11539.5</v>
      </c>
      <c r="G29" s="17">
        <f>G30+G205+G237+G241+G248+G212+G218</f>
        <v>19634.9</v>
      </c>
      <c r="H29" s="17">
        <f>H30+H205+H237+H241+H248+H212+H218</f>
        <v>18740.700000000004</v>
      </c>
      <c r="I29" s="249"/>
      <c r="J29" s="248"/>
      <c r="K29" s="248"/>
      <c r="L29" s="256"/>
    </row>
    <row r="30" spans="1:12" ht="12.75" customHeight="1">
      <c r="A30" s="29" t="s">
        <v>25</v>
      </c>
      <c r="B30" s="232" t="s">
        <v>33</v>
      </c>
      <c r="C30" s="232"/>
      <c r="D30" s="232"/>
      <c r="E30" s="16" t="s">
        <v>12</v>
      </c>
      <c r="F30" s="17">
        <f>F213+F219+F256+F280+F289+F297+F202+F270+F301</f>
        <v>8595</v>
      </c>
      <c r="G30" s="17">
        <f>G213+G219+G256+G280+G289+G297+G202+G270+G301</f>
        <v>13586</v>
      </c>
      <c r="H30" s="17">
        <f>H213+H219+H256+H280+H289+H297+H202+H270+H301</f>
        <v>11171.800000000001</v>
      </c>
      <c r="I30" s="249"/>
      <c r="J30" s="248"/>
      <c r="K30" s="248"/>
      <c r="L30" s="256"/>
    </row>
    <row r="31" spans="1:12" ht="12.75" customHeight="1">
      <c r="A31" s="29" t="s">
        <v>26</v>
      </c>
      <c r="B31" s="235" t="s">
        <v>34</v>
      </c>
      <c r="C31" s="235"/>
      <c r="D31" s="235"/>
      <c r="E31" s="16" t="s">
        <v>12</v>
      </c>
      <c r="F31" s="17">
        <f>F257+F173+F306+F311+F316+F321</f>
        <v>6235.6</v>
      </c>
      <c r="G31" s="17">
        <f>G257+G173+G306+G311+G316+G321</f>
        <v>4992.7</v>
      </c>
      <c r="H31" s="17">
        <f>H257+H173+H306+H311+H316+H321</f>
        <v>700</v>
      </c>
      <c r="I31" s="249"/>
      <c r="J31" s="248"/>
      <c r="K31" s="248"/>
      <c r="L31" s="256"/>
    </row>
    <row r="32" spans="1:12" ht="12.75" customHeight="1">
      <c r="A32" s="29" t="s">
        <v>27</v>
      </c>
      <c r="B32" s="235" t="s">
        <v>18</v>
      </c>
      <c r="C32" s="235"/>
      <c r="D32" s="235"/>
      <c r="E32" s="16" t="s">
        <v>12</v>
      </c>
      <c r="F32" s="17">
        <f>F51+F72+F92+F97+F55+F76+F80+F68</f>
        <v>34550</v>
      </c>
      <c r="G32" s="17">
        <f>G51+G72+G92+G97+G55+G76+G80+G68</f>
        <v>51062.700000000004</v>
      </c>
      <c r="H32" s="17">
        <f>H51+H72+H92+H97+H55+H76+H80+H68</f>
        <v>10872.5</v>
      </c>
      <c r="I32" s="249"/>
      <c r="J32" s="248"/>
      <c r="K32" s="248"/>
      <c r="L32" s="256"/>
    </row>
    <row r="33" spans="1:12" ht="12.75" customHeight="1">
      <c r="A33" s="29" t="s">
        <v>28</v>
      </c>
      <c r="B33" s="232" t="s">
        <v>35</v>
      </c>
      <c r="C33" s="232"/>
      <c r="D33" s="232"/>
      <c r="E33" s="16" t="s">
        <v>12</v>
      </c>
      <c r="F33" s="17">
        <f>F153+F230+F234+F238+F261+F290+F87+F93+F226+F242+F249+F47+F157+F181+F281+F164+F105+F109+F113+F117+F121+F125</f>
        <v>23015.3</v>
      </c>
      <c r="G33" s="17">
        <f>G153+G230+G234+G238+G261+G290+G87+G93+G226+G242+G249+G47+G157+G181+G281+G164+G105+G109+G113+G117+G121+G125</f>
        <v>71096.9</v>
      </c>
      <c r="H33" s="17">
        <f>H153+H230+H234+H238+H261+H290+H87+H93+H226+H242+H249+H47+H157+H181+H281+H164+H105+H109+H113+H117+H121+H125</f>
        <v>49069.8</v>
      </c>
      <c r="I33" s="249"/>
      <c r="J33" s="248"/>
      <c r="K33" s="248"/>
      <c r="L33" s="256"/>
    </row>
    <row r="34" spans="1:12" ht="12.75" customHeight="1">
      <c r="A34" s="29" t="s">
        <v>29</v>
      </c>
      <c r="B34" s="232" t="s">
        <v>17</v>
      </c>
      <c r="C34" s="232"/>
      <c r="D34" s="232"/>
      <c r="E34" s="16" t="s">
        <v>12</v>
      </c>
      <c r="F34" s="17">
        <f>F101+F195+F182+F146</f>
        <v>555</v>
      </c>
      <c r="G34" s="17">
        <f>G101+G195+G182+G146</f>
        <v>0</v>
      </c>
      <c r="H34" s="17">
        <f>H101+H195+H182+H146</f>
        <v>0</v>
      </c>
      <c r="I34" s="249"/>
      <c r="J34" s="248"/>
      <c r="K34" s="248"/>
      <c r="L34" s="256"/>
    </row>
    <row r="35" spans="1:12" ht="12.75">
      <c r="A35" s="30" t="s">
        <v>24</v>
      </c>
      <c r="B35" s="228" t="s">
        <v>45</v>
      </c>
      <c r="C35" s="228"/>
      <c r="D35" s="228"/>
      <c r="E35" s="18" t="s">
        <v>12</v>
      </c>
      <c r="F35" s="19">
        <f>F36+F126</f>
        <v>82542.5</v>
      </c>
      <c r="G35" s="19">
        <f>G36+G126</f>
        <v>128151.3</v>
      </c>
      <c r="H35" s="19">
        <f>H36+H126</f>
        <v>22758.1</v>
      </c>
      <c r="I35" s="15" t="s">
        <v>13</v>
      </c>
      <c r="J35" s="12" t="s">
        <v>13</v>
      </c>
      <c r="K35" s="12" t="s">
        <v>13</v>
      </c>
      <c r="L35" s="26" t="s">
        <v>13</v>
      </c>
    </row>
    <row r="36" spans="1:12" ht="12.75">
      <c r="A36" s="27" t="s">
        <v>25</v>
      </c>
      <c r="B36" s="227" t="s">
        <v>116</v>
      </c>
      <c r="C36" s="227"/>
      <c r="D36" s="227"/>
      <c r="E36" s="20" t="s">
        <v>12</v>
      </c>
      <c r="F36" s="21">
        <f>F37+F41+F44+F48+F52+F59+F62+F65+F69+F73+F81+F84+F88+F94+F98+F77+F56+F102+F106+F110+F114+F118+F122</f>
        <v>82136.5</v>
      </c>
      <c r="G36" s="21">
        <f>G37+G41+G44+G48+G52+G59+G62+G65+G69+G73+G81+G84+G88+G94+G98+G77+G56+G102+G106+G110+G114+G118+G122</f>
        <v>126674.3</v>
      </c>
      <c r="H36" s="21">
        <f>H37+H41+H44+H48+H52+H59+H62+H65+H69+H73+H81+H84+H88+H94+H98+H77+H56+H102+H106+H110+H114+H118+H122</f>
        <v>21978.1</v>
      </c>
      <c r="I36" s="22" t="s">
        <v>13</v>
      </c>
      <c r="J36" s="23" t="s">
        <v>13</v>
      </c>
      <c r="K36" s="23" t="s">
        <v>13</v>
      </c>
      <c r="L36" s="31" t="s">
        <v>13</v>
      </c>
    </row>
    <row r="37" spans="1:12" ht="12.75">
      <c r="A37" s="28"/>
      <c r="B37" s="155" t="s">
        <v>20</v>
      </c>
      <c r="C37" s="155"/>
      <c r="D37" s="155"/>
      <c r="E37" s="94" t="s">
        <v>12</v>
      </c>
      <c r="F37" s="95">
        <f>F38</f>
        <v>4617</v>
      </c>
      <c r="G37" s="95">
        <f>G38</f>
        <v>6155.6</v>
      </c>
      <c r="H37" s="95">
        <f>H38</f>
        <v>6155.6</v>
      </c>
      <c r="I37" s="156" t="s">
        <v>13</v>
      </c>
      <c r="J37" s="286"/>
      <c r="K37" s="286"/>
      <c r="L37" s="283"/>
    </row>
    <row r="38" spans="1:12" ht="12.75" customHeight="1">
      <c r="A38" s="207" t="s">
        <v>46</v>
      </c>
      <c r="B38" s="223" t="s">
        <v>47</v>
      </c>
      <c r="C38" s="223" t="s">
        <v>48</v>
      </c>
      <c r="D38" s="225" t="s">
        <v>170</v>
      </c>
      <c r="E38" s="96" t="s">
        <v>41</v>
      </c>
      <c r="F38" s="97">
        <f>F39+F40</f>
        <v>4617</v>
      </c>
      <c r="G38" s="97">
        <f>G39+G40</f>
        <v>6155.6</v>
      </c>
      <c r="H38" s="97">
        <f>H39+H40</f>
        <v>6155.6</v>
      </c>
      <c r="I38" s="157"/>
      <c r="J38" s="287"/>
      <c r="K38" s="287"/>
      <c r="L38" s="284"/>
    </row>
    <row r="39" spans="1:12" ht="14.25" customHeight="1">
      <c r="A39" s="231"/>
      <c r="B39" s="224"/>
      <c r="C39" s="224"/>
      <c r="D39" s="226"/>
      <c r="E39" s="98" t="s">
        <v>40</v>
      </c>
      <c r="F39" s="97">
        <v>3078</v>
      </c>
      <c r="G39" s="97">
        <v>6155.6</v>
      </c>
      <c r="H39" s="97">
        <v>6155.6</v>
      </c>
      <c r="I39" s="157"/>
      <c r="J39" s="287"/>
      <c r="K39" s="287"/>
      <c r="L39" s="284"/>
    </row>
    <row r="40" spans="1:12" ht="14.25" customHeight="1">
      <c r="A40" s="208"/>
      <c r="B40" s="282"/>
      <c r="C40" s="282"/>
      <c r="D40" s="281"/>
      <c r="E40" s="98" t="s">
        <v>22</v>
      </c>
      <c r="F40" s="97">
        <v>1539</v>
      </c>
      <c r="G40" s="97"/>
      <c r="H40" s="97"/>
      <c r="I40" s="158"/>
      <c r="J40" s="288"/>
      <c r="K40" s="288"/>
      <c r="L40" s="285"/>
    </row>
    <row r="41" spans="1:12" ht="12.75">
      <c r="A41" s="28"/>
      <c r="B41" s="155" t="s">
        <v>20</v>
      </c>
      <c r="C41" s="155"/>
      <c r="D41" s="155"/>
      <c r="E41" s="94" t="s">
        <v>12</v>
      </c>
      <c r="F41" s="99">
        <f aca="true" t="shared" si="0" ref="F41:H42">F42</f>
        <v>1820</v>
      </c>
      <c r="G41" s="99">
        <f t="shared" si="0"/>
        <v>2750</v>
      </c>
      <c r="H41" s="99">
        <f t="shared" si="0"/>
        <v>2750</v>
      </c>
      <c r="I41" s="182" t="s">
        <v>13</v>
      </c>
      <c r="J41" s="177"/>
      <c r="K41" s="177"/>
      <c r="L41" s="178"/>
    </row>
    <row r="42" spans="1:12" ht="19.5" customHeight="1">
      <c r="A42" s="209" t="s">
        <v>49</v>
      </c>
      <c r="B42" s="180" t="s">
        <v>224</v>
      </c>
      <c r="C42" s="257" t="s">
        <v>48</v>
      </c>
      <c r="D42" s="181" t="s">
        <v>170</v>
      </c>
      <c r="E42" s="100" t="s">
        <v>41</v>
      </c>
      <c r="F42" s="101">
        <f t="shared" si="0"/>
        <v>1820</v>
      </c>
      <c r="G42" s="101">
        <f t="shared" si="0"/>
        <v>2750</v>
      </c>
      <c r="H42" s="101">
        <f t="shared" si="0"/>
        <v>2750</v>
      </c>
      <c r="I42" s="182"/>
      <c r="J42" s="177"/>
      <c r="K42" s="177"/>
      <c r="L42" s="178"/>
    </row>
    <row r="43" spans="1:12" ht="15.75" customHeight="1">
      <c r="A43" s="209"/>
      <c r="B43" s="180"/>
      <c r="C43" s="257"/>
      <c r="D43" s="181"/>
      <c r="E43" s="102" t="s">
        <v>40</v>
      </c>
      <c r="F43" s="101">
        <v>1820</v>
      </c>
      <c r="G43" s="101">
        <v>2750</v>
      </c>
      <c r="H43" s="101">
        <v>2750</v>
      </c>
      <c r="I43" s="182"/>
      <c r="J43" s="177"/>
      <c r="K43" s="177"/>
      <c r="L43" s="178"/>
    </row>
    <row r="44" spans="1:12" ht="12.75">
      <c r="A44" s="32"/>
      <c r="B44" s="155" t="s">
        <v>20</v>
      </c>
      <c r="C44" s="155"/>
      <c r="D44" s="155"/>
      <c r="E44" s="94" t="s">
        <v>12</v>
      </c>
      <c r="F44" s="99">
        <f>F45+F47</f>
        <v>76.1</v>
      </c>
      <c r="G44" s="99">
        <f>G45+G47</f>
        <v>0</v>
      </c>
      <c r="H44" s="99">
        <f>H45+H47</f>
        <v>0</v>
      </c>
      <c r="I44" s="156" t="s">
        <v>203</v>
      </c>
      <c r="J44" s="195">
        <v>0.388</v>
      </c>
      <c r="K44" s="195"/>
      <c r="L44" s="198"/>
    </row>
    <row r="45" spans="1:12" ht="12.75" customHeight="1">
      <c r="A45" s="207" t="s">
        <v>50</v>
      </c>
      <c r="B45" s="168" t="s">
        <v>225</v>
      </c>
      <c r="C45" s="168" t="s">
        <v>51</v>
      </c>
      <c r="D45" s="174" t="s">
        <v>180</v>
      </c>
      <c r="E45" s="96" t="s">
        <v>41</v>
      </c>
      <c r="F45" s="97">
        <f>F46</f>
        <v>76.1</v>
      </c>
      <c r="G45" s="97">
        <f>G46</f>
        <v>0</v>
      </c>
      <c r="H45" s="97">
        <f>H46</f>
        <v>0</v>
      </c>
      <c r="I45" s="157"/>
      <c r="J45" s="196"/>
      <c r="K45" s="196"/>
      <c r="L45" s="199"/>
    </row>
    <row r="46" spans="1:12" ht="12.75">
      <c r="A46" s="231"/>
      <c r="B46" s="169"/>
      <c r="C46" s="169"/>
      <c r="D46" s="175"/>
      <c r="E46" s="98" t="s">
        <v>22</v>
      </c>
      <c r="F46" s="97">
        <v>76.1</v>
      </c>
      <c r="G46" s="101"/>
      <c r="H46" s="101"/>
      <c r="I46" s="157"/>
      <c r="J46" s="196"/>
      <c r="K46" s="196"/>
      <c r="L46" s="199"/>
    </row>
    <row r="47" spans="1:12" ht="12" customHeight="1">
      <c r="A47" s="208"/>
      <c r="B47" s="170"/>
      <c r="C47" s="170"/>
      <c r="D47" s="176"/>
      <c r="E47" s="96" t="s">
        <v>28</v>
      </c>
      <c r="F47" s="97"/>
      <c r="G47" s="101"/>
      <c r="H47" s="101"/>
      <c r="I47" s="158"/>
      <c r="J47" s="197"/>
      <c r="K47" s="197"/>
      <c r="L47" s="200"/>
    </row>
    <row r="48" spans="1:12" ht="12.75">
      <c r="A48" s="28"/>
      <c r="B48" s="155" t="s">
        <v>20</v>
      </c>
      <c r="C48" s="155"/>
      <c r="D48" s="155"/>
      <c r="E48" s="94" t="s">
        <v>12</v>
      </c>
      <c r="F48" s="99">
        <f>F49+F51</f>
        <v>36077</v>
      </c>
      <c r="G48" s="99">
        <f>G49+G51</f>
        <v>38190.3</v>
      </c>
      <c r="H48" s="99">
        <f>H49+H51</f>
        <v>0</v>
      </c>
      <c r="I48" s="182" t="s">
        <v>276</v>
      </c>
      <c r="J48" s="177"/>
      <c r="K48" s="177">
        <v>0.273</v>
      </c>
      <c r="L48" s="178"/>
    </row>
    <row r="49" spans="1:12" ht="12.75">
      <c r="A49" s="209" t="s">
        <v>211</v>
      </c>
      <c r="B49" s="180" t="s">
        <v>186</v>
      </c>
      <c r="C49" s="180" t="s">
        <v>51</v>
      </c>
      <c r="D49" s="181" t="s">
        <v>170</v>
      </c>
      <c r="E49" s="96" t="s">
        <v>41</v>
      </c>
      <c r="F49" s="97">
        <f>F50</f>
        <v>6077</v>
      </c>
      <c r="G49" s="97">
        <f>G50</f>
        <v>0</v>
      </c>
      <c r="H49" s="97">
        <f>H50</f>
        <v>0</v>
      </c>
      <c r="I49" s="182"/>
      <c r="J49" s="177"/>
      <c r="K49" s="177"/>
      <c r="L49" s="178"/>
    </row>
    <row r="50" spans="1:12" ht="12.75">
      <c r="A50" s="209"/>
      <c r="B50" s="180"/>
      <c r="C50" s="180"/>
      <c r="D50" s="181"/>
      <c r="E50" s="98" t="s">
        <v>22</v>
      </c>
      <c r="F50" s="97">
        <v>6077</v>
      </c>
      <c r="G50" s="101"/>
      <c r="H50" s="101"/>
      <c r="I50" s="182"/>
      <c r="J50" s="177"/>
      <c r="K50" s="177"/>
      <c r="L50" s="178"/>
    </row>
    <row r="51" spans="1:12" ht="12.75">
      <c r="A51" s="209"/>
      <c r="B51" s="180"/>
      <c r="C51" s="180"/>
      <c r="D51" s="181"/>
      <c r="E51" s="103" t="s">
        <v>27</v>
      </c>
      <c r="F51" s="97">
        <v>30000</v>
      </c>
      <c r="G51" s="101">
        <v>38190.3</v>
      </c>
      <c r="H51" s="101"/>
      <c r="I51" s="182"/>
      <c r="J51" s="177"/>
      <c r="K51" s="177"/>
      <c r="L51" s="178"/>
    </row>
    <row r="52" spans="1:12" ht="12.75" customHeight="1">
      <c r="A52" s="27"/>
      <c r="B52" s="155" t="s">
        <v>20</v>
      </c>
      <c r="C52" s="155"/>
      <c r="D52" s="155"/>
      <c r="E52" s="94" t="s">
        <v>12</v>
      </c>
      <c r="F52" s="99">
        <f>F53+F55</f>
        <v>6179</v>
      </c>
      <c r="G52" s="99">
        <f>G53+G55</f>
        <v>19822.4</v>
      </c>
      <c r="H52" s="99">
        <f>H53+H55</f>
        <v>10822.5</v>
      </c>
      <c r="I52" s="270" t="s">
        <v>277</v>
      </c>
      <c r="J52" s="269"/>
      <c r="K52" s="269"/>
      <c r="L52" s="210">
        <v>0.305</v>
      </c>
    </row>
    <row r="53" spans="1:12" ht="12.75" customHeight="1">
      <c r="A53" s="209" t="s">
        <v>52</v>
      </c>
      <c r="B53" s="180" t="s">
        <v>226</v>
      </c>
      <c r="C53" s="258" t="s">
        <v>51</v>
      </c>
      <c r="D53" s="181" t="s">
        <v>170</v>
      </c>
      <c r="E53" s="96" t="s">
        <v>41</v>
      </c>
      <c r="F53" s="104">
        <f>F54</f>
        <v>5179</v>
      </c>
      <c r="G53" s="104">
        <f>G54</f>
        <v>9000</v>
      </c>
      <c r="H53" s="104">
        <f>H54</f>
        <v>0</v>
      </c>
      <c r="I53" s="270"/>
      <c r="J53" s="269"/>
      <c r="K53" s="269"/>
      <c r="L53" s="210"/>
    </row>
    <row r="54" spans="1:12" ht="12.75" customHeight="1">
      <c r="A54" s="209"/>
      <c r="B54" s="180"/>
      <c r="C54" s="258"/>
      <c r="D54" s="181"/>
      <c r="E54" s="105" t="s">
        <v>22</v>
      </c>
      <c r="F54" s="104">
        <v>5179</v>
      </c>
      <c r="G54" s="104">
        <v>9000</v>
      </c>
      <c r="H54" s="104"/>
      <c r="I54" s="270"/>
      <c r="J54" s="269"/>
      <c r="K54" s="269"/>
      <c r="L54" s="210"/>
    </row>
    <row r="55" spans="1:12" ht="12.75">
      <c r="A55" s="209"/>
      <c r="B55" s="180"/>
      <c r="C55" s="258"/>
      <c r="D55" s="181"/>
      <c r="E55" s="96" t="s">
        <v>27</v>
      </c>
      <c r="F55" s="104">
        <v>1000</v>
      </c>
      <c r="G55" s="104">
        <v>10822.4</v>
      </c>
      <c r="H55" s="104">
        <v>10822.5</v>
      </c>
      <c r="I55" s="270"/>
      <c r="J55" s="269"/>
      <c r="K55" s="269"/>
      <c r="L55" s="210"/>
    </row>
    <row r="56" spans="1:12" ht="12.75">
      <c r="A56" s="28"/>
      <c r="B56" s="155" t="s">
        <v>20</v>
      </c>
      <c r="C56" s="155"/>
      <c r="D56" s="155"/>
      <c r="E56" s="94" t="s">
        <v>12</v>
      </c>
      <c r="F56" s="106">
        <f aca="true" t="shared" si="1" ref="F56:H57">F57</f>
        <v>3115.2</v>
      </c>
      <c r="G56" s="106">
        <f t="shared" si="1"/>
        <v>4000</v>
      </c>
      <c r="H56" s="97">
        <f t="shared" si="1"/>
        <v>0</v>
      </c>
      <c r="I56" s="156" t="s">
        <v>203</v>
      </c>
      <c r="J56" s="213"/>
      <c r="K56" s="213">
        <v>0.64</v>
      </c>
      <c r="L56" s="201"/>
    </row>
    <row r="57" spans="1:12" ht="12.75">
      <c r="A57" s="207" t="s">
        <v>53</v>
      </c>
      <c r="B57" s="168" t="s">
        <v>227</v>
      </c>
      <c r="C57" s="211" t="s">
        <v>51</v>
      </c>
      <c r="D57" s="174" t="s">
        <v>170</v>
      </c>
      <c r="E57" s="96" t="s">
        <v>41</v>
      </c>
      <c r="F57" s="104">
        <f t="shared" si="1"/>
        <v>3115.2</v>
      </c>
      <c r="G57" s="104">
        <f t="shared" si="1"/>
        <v>4000</v>
      </c>
      <c r="H57" s="97">
        <f t="shared" si="1"/>
        <v>0</v>
      </c>
      <c r="I57" s="157"/>
      <c r="J57" s="214"/>
      <c r="K57" s="214"/>
      <c r="L57" s="202"/>
    </row>
    <row r="58" spans="1:12" ht="12.75">
      <c r="A58" s="208"/>
      <c r="B58" s="170"/>
      <c r="C58" s="212"/>
      <c r="D58" s="176"/>
      <c r="E58" s="105" t="s">
        <v>22</v>
      </c>
      <c r="F58" s="104">
        <v>3115.2</v>
      </c>
      <c r="G58" s="104">
        <v>4000</v>
      </c>
      <c r="H58" s="104"/>
      <c r="I58" s="158"/>
      <c r="J58" s="215"/>
      <c r="K58" s="215"/>
      <c r="L58" s="203"/>
    </row>
    <row r="59" spans="1:12" ht="12.75">
      <c r="A59" s="28"/>
      <c r="B59" s="130" t="s">
        <v>20</v>
      </c>
      <c r="C59" s="131"/>
      <c r="D59" s="132"/>
      <c r="E59" s="94" t="s">
        <v>12</v>
      </c>
      <c r="F59" s="107">
        <f aca="true" t="shared" si="2" ref="F59:H60">F60</f>
        <v>60</v>
      </c>
      <c r="G59" s="97">
        <f t="shared" si="2"/>
        <v>0</v>
      </c>
      <c r="H59" s="97">
        <f t="shared" si="2"/>
        <v>0</v>
      </c>
      <c r="I59" s="182" t="s">
        <v>13</v>
      </c>
      <c r="J59" s="177"/>
      <c r="K59" s="177"/>
      <c r="L59" s="178"/>
    </row>
    <row r="60" spans="1:12" ht="24" customHeight="1">
      <c r="A60" s="209" t="s">
        <v>212</v>
      </c>
      <c r="B60" s="180" t="s">
        <v>231</v>
      </c>
      <c r="C60" s="180" t="s">
        <v>42</v>
      </c>
      <c r="D60" s="181" t="s">
        <v>170</v>
      </c>
      <c r="E60" s="96" t="s">
        <v>41</v>
      </c>
      <c r="F60" s="108">
        <f t="shared" si="2"/>
        <v>60</v>
      </c>
      <c r="G60" s="97">
        <f t="shared" si="2"/>
        <v>0</v>
      </c>
      <c r="H60" s="97">
        <f t="shared" si="2"/>
        <v>0</v>
      </c>
      <c r="I60" s="182"/>
      <c r="J60" s="177"/>
      <c r="K60" s="177"/>
      <c r="L60" s="178"/>
    </row>
    <row r="61" spans="1:12" ht="23.25" customHeight="1">
      <c r="A61" s="209"/>
      <c r="B61" s="180"/>
      <c r="C61" s="180"/>
      <c r="D61" s="181"/>
      <c r="E61" s="98" t="s">
        <v>22</v>
      </c>
      <c r="F61" s="108">
        <v>60</v>
      </c>
      <c r="G61" s="97">
        <v>0</v>
      </c>
      <c r="H61" s="101">
        <v>0</v>
      </c>
      <c r="I61" s="182"/>
      <c r="J61" s="177"/>
      <c r="K61" s="177"/>
      <c r="L61" s="178"/>
    </row>
    <row r="62" spans="1:12" ht="15" customHeight="1">
      <c r="A62" s="28"/>
      <c r="B62" s="204" t="s">
        <v>20</v>
      </c>
      <c r="C62" s="205"/>
      <c r="D62" s="206"/>
      <c r="E62" s="94" t="s">
        <v>12</v>
      </c>
      <c r="F62" s="107">
        <f>F63</f>
        <v>800</v>
      </c>
      <c r="G62" s="95">
        <f>G63</f>
        <v>0</v>
      </c>
      <c r="H62" s="99"/>
      <c r="I62" s="156" t="s">
        <v>111</v>
      </c>
      <c r="J62" s="159">
        <v>4</v>
      </c>
      <c r="K62" s="159"/>
      <c r="L62" s="198"/>
    </row>
    <row r="63" spans="1:12" ht="15" customHeight="1">
      <c r="A63" s="207" t="s">
        <v>54</v>
      </c>
      <c r="B63" s="168" t="s">
        <v>232</v>
      </c>
      <c r="C63" s="180" t="s">
        <v>42</v>
      </c>
      <c r="D63" s="181" t="s">
        <v>170</v>
      </c>
      <c r="E63" s="96" t="s">
        <v>41</v>
      </c>
      <c r="F63" s="108">
        <f>F64</f>
        <v>800</v>
      </c>
      <c r="G63" s="97">
        <f>G64</f>
        <v>0</v>
      </c>
      <c r="H63" s="101"/>
      <c r="I63" s="157"/>
      <c r="J63" s="160"/>
      <c r="K63" s="160"/>
      <c r="L63" s="199"/>
    </row>
    <row r="64" spans="1:12" ht="15" customHeight="1">
      <c r="A64" s="208"/>
      <c r="B64" s="170"/>
      <c r="C64" s="180"/>
      <c r="D64" s="181"/>
      <c r="E64" s="98" t="s">
        <v>22</v>
      </c>
      <c r="F64" s="108">
        <v>800</v>
      </c>
      <c r="G64" s="97"/>
      <c r="H64" s="101"/>
      <c r="I64" s="158"/>
      <c r="J64" s="161"/>
      <c r="K64" s="161"/>
      <c r="L64" s="200"/>
    </row>
    <row r="65" spans="1:12" ht="12.75" customHeight="1">
      <c r="A65" s="34"/>
      <c r="B65" s="155" t="s">
        <v>20</v>
      </c>
      <c r="C65" s="155"/>
      <c r="D65" s="155"/>
      <c r="E65" s="94" t="s">
        <v>12</v>
      </c>
      <c r="F65" s="99">
        <f>F66+F68</f>
        <v>1500</v>
      </c>
      <c r="G65" s="99">
        <f>G66+G68</f>
        <v>0</v>
      </c>
      <c r="H65" s="99">
        <f>H66+H68</f>
        <v>0</v>
      </c>
      <c r="I65" s="156" t="s">
        <v>13</v>
      </c>
      <c r="J65" s="159"/>
      <c r="K65" s="159"/>
      <c r="L65" s="162"/>
    </row>
    <row r="66" spans="1:12" ht="12.75">
      <c r="A66" s="165" t="s">
        <v>55</v>
      </c>
      <c r="B66" s="168" t="s">
        <v>233</v>
      </c>
      <c r="C66" s="168" t="s">
        <v>51</v>
      </c>
      <c r="D66" s="174" t="s">
        <v>170</v>
      </c>
      <c r="E66" s="96" t="s">
        <v>41</v>
      </c>
      <c r="F66" s="97">
        <f>F67</f>
        <v>0</v>
      </c>
      <c r="G66" s="97">
        <f>G67</f>
        <v>0</v>
      </c>
      <c r="H66" s="97">
        <f>H67</f>
        <v>0</v>
      </c>
      <c r="I66" s="157"/>
      <c r="J66" s="160"/>
      <c r="K66" s="160"/>
      <c r="L66" s="163"/>
    </row>
    <row r="67" spans="1:12" ht="12.75">
      <c r="A67" s="166"/>
      <c r="B67" s="169"/>
      <c r="C67" s="169"/>
      <c r="D67" s="175"/>
      <c r="E67" s="98" t="s">
        <v>22</v>
      </c>
      <c r="F67" s="109"/>
      <c r="G67" s="97"/>
      <c r="H67" s="101"/>
      <c r="I67" s="157"/>
      <c r="J67" s="160"/>
      <c r="K67" s="160"/>
      <c r="L67" s="163"/>
    </row>
    <row r="68" spans="1:12" ht="12.75">
      <c r="A68" s="167"/>
      <c r="B68" s="170"/>
      <c r="C68" s="170"/>
      <c r="D68" s="176"/>
      <c r="E68" s="103" t="s">
        <v>27</v>
      </c>
      <c r="F68" s="110">
        <v>1500</v>
      </c>
      <c r="G68" s="97"/>
      <c r="H68" s="101"/>
      <c r="I68" s="158"/>
      <c r="J68" s="161"/>
      <c r="K68" s="161"/>
      <c r="L68" s="164"/>
    </row>
    <row r="69" spans="1:12" ht="12.75" customHeight="1">
      <c r="A69" s="34"/>
      <c r="B69" s="155" t="s">
        <v>20</v>
      </c>
      <c r="C69" s="155"/>
      <c r="D69" s="155"/>
      <c r="E69" s="94" t="s">
        <v>12</v>
      </c>
      <c r="F69" s="111">
        <f>F70+F72</f>
        <v>100</v>
      </c>
      <c r="G69" s="99">
        <f>G70+G72</f>
        <v>0</v>
      </c>
      <c r="H69" s="99">
        <f>H70</f>
        <v>0</v>
      </c>
      <c r="I69" s="156" t="s">
        <v>13</v>
      </c>
      <c r="J69" s="195"/>
      <c r="K69" s="159"/>
      <c r="L69" s="198"/>
    </row>
    <row r="70" spans="1:12" ht="15" customHeight="1">
      <c r="A70" s="165" t="s">
        <v>213</v>
      </c>
      <c r="B70" s="168" t="s">
        <v>234</v>
      </c>
      <c r="C70" s="168" t="s">
        <v>51</v>
      </c>
      <c r="D70" s="174" t="s">
        <v>170</v>
      </c>
      <c r="E70" s="96" t="s">
        <v>41</v>
      </c>
      <c r="F70" s="110">
        <f>F71</f>
        <v>100</v>
      </c>
      <c r="G70" s="97">
        <f>G71</f>
        <v>0</v>
      </c>
      <c r="H70" s="97">
        <f>H71</f>
        <v>0</v>
      </c>
      <c r="I70" s="157"/>
      <c r="J70" s="196"/>
      <c r="K70" s="160"/>
      <c r="L70" s="199"/>
    </row>
    <row r="71" spans="1:12" ht="12.75">
      <c r="A71" s="166"/>
      <c r="B71" s="169"/>
      <c r="C71" s="169"/>
      <c r="D71" s="175"/>
      <c r="E71" s="98" t="s">
        <v>40</v>
      </c>
      <c r="F71" s="110">
        <v>100</v>
      </c>
      <c r="G71" s="97"/>
      <c r="H71" s="101"/>
      <c r="I71" s="157"/>
      <c r="J71" s="196"/>
      <c r="K71" s="160"/>
      <c r="L71" s="199"/>
    </row>
    <row r="72" spans="1:12" ht="12.75">
      <c r="A72" s="167"/>
      <c r="B72" s="170"/>
      <c r="C72" s="170"/>
      <c r="D72" s="176"/>
      <c r="E72" s="103" t="s">
        <v>27</v>
      </c>
      <c r="F72" s="110"/>
      <c r="G72" s="97"/>
      <c r="H72" s="101"/>
      <c r="I72" s="158"/>
      <c r="J72" s="197"/>
      <c r="K72" s="161"/>
      <c r="L72" s="200"/>
    </row>
    <row r="73" spans="1:12" ht="12.75" customHeight="1">
      <c r="A73" s="34"/>
      <c r="B73" s="155" t="s">
        <v>20</v>
      </c>
      <c r="C73" s="155"/>
      <c r="D73" s="155"/>
      <c r="E73" s="94" t="s">
        <v>12</v>
      </c>
      <c r="F73" s="99">
        <f>F74+F76</f>
        <v>3747.6</v>
      </c>
      <c r="G73" s="99">
        <f>G74+G76</f>
        <v>3000</v>
      </c>
      <c r="H73" s="99">
        <f>H74+H76</f>
        <v>0</v>
      </c>
      <c r="I73" s="156" t="s">
        <v>203</v>
      </c>
      <c r="J73" s="195"/>
      <c r="K73" s="159">
        <v>1.343</v>
      </c>
      <c r="L73" s="162"/>
    </row>
    <row r="74" spans="1:12" ht="12.75" customHeight="1">
      <c r="A74" s="165" t="s">
        <v>214</v>
      </c>
      <c r="B74" s="168" t="s">
        <v>228</v>
      </c>
      <c r="C74" s="168" t="s">
        <v>51</v>
      </c>
      <c r="D74" s="174" t="s">
        <v>170</v>
      </c>
      <c r="E74" s="96" t="s">
        <v>41</v>
      </c>
      <c r="F74" s="97">
        <f>F75</f>
        <v>2747.6</v>
      </c>
      <c r="G74" s="97">
        <f>G75</f>
        <v>2000</v>
      </c>
      <c r="H74" s="97">
        <f>H75</f>
        <v>0</v>
      </c>
      <c r="I74" s="157"/>
      <c r="J74" s="196"/>
      <c r="K74" s="160"/>
      <c r="L74" s="163"/>
    </row>
    <row r="75" spans="1:12" ht="12.75">
      <c r="A75" s="166"/>
      <c r="B75" s="169"/>
      <c r="C75" s="169"/>
      <c r="D75" s="175"/>
      <c r="E75" s="98" t="s">
        <v>22</v>
      </c>
      <c r="F75" s="97">
        <v>2747.6</v>
      </c>
      <c r="G75" s="97">
        <v>2000</v>
      </c>
      <c r="H75" s="101"/>
      <c r="I75" s="157"/>
      <c r="J75" s="196"/>
      <c r="K75" s="160"/>
      <c r="L75" s="163"/>
    </row>
    <row r="76" spans="1:12" ht="12.75">
      <c r="A76" s="167"/>
      <c r="B76" s="170"/>
      <c r="C76" s="170"/>
      <c r="D76" s="176"/>
      <c r="E76" s="103" t="s">
        <v>27</v>
      </c>
      <c r="F76" s="97">
        <v>1000</v>
      </c>
      <c r="G76" s="97">
        <v>1000</v>
      </c>
      <c r="H76" s="101"/>
      <c r="I76" s="158"/>
      <c r="J76" s="197"/>
      <c r="K76" s="161"/>
      <c r="L76" s="164"/>
    </row>
    <row r="77" spans="1:12" ht="12.75">
      <c r="A77" s="87"/>
      <c r="B77" s="155" t="s">
        <v>20</v>
      </c>
      <c r="C77" s="155"/>
      <c r="D77" s="155"/>
      <c r="E77" s="94" t="s">
        <v>12</v>
      </c>
      <c r="F77" s="95">
        <f>F78+F80</f>
        <v>6188.6</v>
      </c>
      <c r="G77" s="95">
        <f>G78+G80</f>
        <v>7000</v>
      </c>
      <c r="H77" s="99">
        <f>H78+H80</f>
        <v>0</v>
      </c>
      <c r="I77" s="156" t="s">
        <v>203</v>
      </c>
      <c r="J77" s="195"/>
      <c r="K77" s="195">
        <v>2.065</v>
      </c>
      <c r="L77" s="198"/>
    </row>
    <row r="78" spans="1:12" ht="12.75">
      <c r="A78" s="85"/>
      <c r="B78" s="168" t="s">
        <v>229</v>
      </c>
      <c r="C78" s="168" t="s">
        <v>51</v>
      </c>
      <c r="D78" s="174" t="s">
        <v>170</v>
      </c>
      <c r="E78" s="96" t="s">
        <v>41</v>
      </c>
      <c r="F78" s="97">
        <f>F79</f>
        <v>5188.6</v>
      </c>
      <c r="G78" s="97">
        <f>G79</f>
        <v>6000</v>
      </c>
      <c r="H78" s="101">
        <f>H79</f>
        <v>0</v>
      </c>
      <c r="I78" s="157"/>
      <c r="J78" s="196"/>
      <c r="K78" s="196"/>
      <c r="L78" s="199"/>
    </row>
    <row r="79" spans="1:12" ht="13.5" customHeight="1">
      <c r="A79" s="88" t="s">
        <v>215</v>
      </c>
      <c r="B79" s="169"/>
      <c r="C79" s="169"/>
      <c r="D79" s="175"/>
      <c r="E79" s="98" t="s">
        <v>22</v>
      </c>
      <c r="F79" s="97">
        <v>5188.6</v>
      </c>
      <c r="G79" s="97">
        <v>6000</v>
      </c>
      <c r="H79" s="101"/>
      <c r="I79" s="157"/>
      <c r="J79" s="196"/>
      <c r="K79" s="196"/>
      <c r="L79" s="199"/>
    </row>
    <row r="80" spans="1:12" ht="12.75">
      <c r="A80" s="86"/>
      <c r="B80" s="170"/>
      <c r="C80" s="170"/>
      <c r="D80" s="176"/>
      <c r="E80" s="103" t="s">
        <v>27</v>
      </c>
      <c r="F80" s="97">
        <v>1000</v>
      </c>
      <c r="G80" s="97">
        <v>1000</v>
      </c>
      <c r="H80" s="101"/>
      <c r="I80" s="158"/>
      <c r="J80" s="197"/>
      <c r="K80" s="197"/>
      <c r="L80" s="200"/>
    </row>
    <row r="81" spans="1:12" ht="12.75" customHeight="1">
      <c r="A81" s="33"/>
      <c r="B81" s="155" t="s">
        <v>20</v>
      </c>
      <c r="C81" s="155"/>
      <c r="D81" s="155"/>
      <c r="E81" s="94" t="s">
        <v>12</v>
      </c>
      <c r="F81" s="107">
        <f aca="true" t="shared" si="3" ref="F81:H82">F82</f>
        <v>1752</v>
      </c>
      <c r="G81" s="99">
        <f t="shared" si="3"/>
        <v>0</v>
      </c>
      <c r="H81" s="99">
        <f t="shared" si="3"/>
        <v>0</v>
      </c>
      <c r="I81" s="182" t="s">
        <v>111</v>
      </c>
      <c r="J81" s="184">
        <v>4</v>
      </c>
      <c r="K81" s="184"/>
      <c r="L81" s="186"/>
    </row>
    <row r="82" spans="1:12" ht="12.75">
      <c r="A82" s="179" t="s">
        <v>56</v>
      </c>
      <c r="B82" s="191" t="s">
        <v>236</v>
      </c>
      <c r="C82" s="191" t="s">
        <v>42</v>
      </c>
      <c r="D82" s="181" t="s">
        <v>170</v>
      </c>
      <c r="E82" s="112" t="s">
        <v>41</v>
      </c>
      <c r="F82" s="108">
        <f t="shared" si="3"/>
        <v>1752</v>
      </c>
      <c r="G82" s="104">
        <f t="shared" si="3"/>
        <v>0</v>
      </c>
      <c r="H82" s="104">
        <f t="shared" si="3"/>
        <v>0</v>
      </c>
      <c r="I82" s="182"/>
      <c r="J82" s="184"/>
      <c r="K82" s="184"/>
      <c r="L82" s="186"/>
    </row>
    <row r="83" spans="1:12" ht="12.75">
      <c r="A83" s="179"/>
      <c r="B83" s="191"/>
      <c r="C83" s="191"/>
      <c r="D83" s="181"/>
      <c r="E83" s="102" t="s">
        <v>22</v>
      </c>
      <c r="F83" s="108">
        <v>1752</v>
      </c>
      <c r="G83" s="104"/>
      <c r="H83" s="101"/>
      <c r="I83" s="182"/>
      <c r="J83" s="184"/>
      <c r="K83" s="184"/>
      <c r="L83" s="186"/>
    </row>
    <row r="84" spans="1:12" ht="12.75" customHeight="1">
      <c r="A84" s="33"/>
      <c r="B84" s="155" t="s">
        <v>20</v>
      </c>
      <c r="C84" s="155"/>
      <c r="D84" s="155"/>
      <c r="E84" s="94" t="s">
        <v>12</v>
      </c>
      <c r="F84" s="99">
        <f>F85+F87</f>
        <v>0</v>
      </c>
      <c r="G84" s="99">
        <f>G85+G87</f>
        <v>7000</v>
      </c>
      <c r="H84" s="99">
        <f>H85+H87</f>
        <v>0</v>
      </c>
      <c r="I84" s="156" t="s">
        <v>119</v>
      </c>
      <c r="J84" s="159"/>
      <c r="K84" s="159">
        <v>22</v>
      </c>
      <c r="L84" s="162"/>
    </row>
    <row r="85" spans="1:12" ht="12.75" customHeight="1">
      <c r="A85" s="165" t="s">
        <v>57</v>
      </c>
      <c r="B85" s="168" t="s">
        <v>238</v>
      </c>
      <c r="C85" s="171" t="s">
        <v>42</v>
      </c>
      <c r="D85" s="174" t="s">
        <v>170</v>
      </c>
      <c r="E85" s="112" t="s">
        <v>41</v>
      </c>
      <c r="F85" s="106">
        <f>F86</f>
        <v>0</v>
      </c>
      <c r="G85" s="113">
        <f>G86</f>
        <v>1050</v>
      </c>
      <c r="H85" s="113">
        <f>H86</f>
        <v>0</v>
      </c>
      <c r="I85" s="157"/>
      <c r="J85" s="160"/>
      <c r="K85" s="160"/>
      <c r="L85" s="163"/>
    </row>
    <row r="86" spans="1:12" ht="12.75">
      <c r="A86" s="166"/>
      <c r="B86" s="169"/>
      <c r="C86" s="172"/>
      <c r="D86" s="175"/>
      <c r="E86" s="102" t="s">
        <v>22</v>
      </c>
      <c r="F86" s="110"/>
      <c r="G86" s="113">
        <v>1050</v>
      </c>
      <c r="H86" s="114"/>
      <c r="I86" s="157"/>
      <c r="J86" s="160"/>
      <c r="K86" s="160"/>
      <c r="L86" s="163"/>
    </row>
    <row r="87" spans="1:12" ht="12.75">
      <c r="A87" s="167"/>
      <c r="B87" s="170"/>
      <c r="C87" s="173"/>
      <c r="D87" s="176"/>
      <c r="E87" s="115" t="s">
        <v>28</v>
      </c>
      <c r="F87" s="116"/>
      <c r="G87" s="113">
        <v>5950</v>
      </c>
      <c r="H87" s="114"/>
      <c r="I87" s="158"/>
      <c r="J87" s="161"/>
      <c r="K87" s="161"/>
      <c r="L87" s="164"/>
    </row>
    <row r="88" spans="1:12" ht="12.75" customHeight="1">
      <c r="A88" s="33"/>
      <c r="B88" s="155" t="s">
        <v>20</v>
      </c>
      <c r="C88" s="155"/>
      <c r="D88" s="155"/>
      <c r="E88" s="94" t="s">
        <v>12</v>
      </c>
      <c r="F88" s="111">
        <f>F89+F92+F93</f>
        <v>10504</v>
      </c>
      <c r="G88" s="99">
        <f>G89+G92+G93</f>
        <v>30106</v>
      </c>
      <c r="H88" s="99">
        <f>H89+H92+H93</f>
        <v>0</v>
      </c>
      <c r="I88" s="156" t="s">
        <v>203</v>
      </c>
      <c r="J88" s="159"/>
      <c r="K88" s="159"/>
      <c r="L88" s="162">
        <v>7.6</v>
      </c>
    </row>
    <row r="89" spans="1:12" ht="12.75" customHeight="1">
      <c r="A89" s="165" t="s">
        <v>58</v>
      </c>
      <c r="B89" s="168" t="s">
        <v>230</v>
      </c>
      <c r="C89" s="171" t="s">
        <v>51</v>
      </c>
      <c r="D89" s="174" t="s">
        <v>170</v>
      </c>
      <c r="E89" s="112" t="s">
        <v>41</v>
      </c>
      <c r="F89" s="113">
        <f>F90+F91</f>
        <v>504</v>
      </c>
      <c r="G89" s="113">
        <f>G90+G91</f>
        <v>20106</v>
      </c>
      <c r="H89" s="113">
        <f>H90+H91</f>
        <v>0</v>
      </c>
      <c r="I89" s="157"/>
      <c r="J89" s="160"/>
      <c r="K89" s="160"/>
      <c r="L89" s="163"/>
    </row>
    <row r="90" spans="1:12" ht="12.75" customHeight="1">
      <c r="A90" s="166"/>
      <c r="B90" s="169"/>
      <c r="C90" s="172"/>
      <c r="D90" s="175"/>
      <c r="E90" s="117" t="s">
        <v>40</v>
      </c>
      <c r="F90" s="110"/>
      <c r="G90" s="113"/>
      <c r="H90" s="113"/>
      <c r="I90" s="157"/>
      <c r="J90" s="160"/>
      <c r="K90" s="160"/>
      <c r="L90" s="163"/>
    </row>
    <row r="91" spans="1:12" ht="12.75">
      <c r="A91" s="166"/>
      <c r="B91" s="169"/>
      <c r="C91" s="172"/>
      <c r="D91" s="175"/>
      <c r="E91" s="102" t="s">
        <v>22</v>
      </c>
      <c r="F91" s="110">
        <v>504</v>
      </c>
      <c r="G91" s="113">
        <v>20106</v>
      </c>
      <c r="H91" s="114"/>
      <c r="I91" s="157"/>
      <c r="J91" s="160"/>
      <c r="K91" s="160"/>
      <c r="L91" s="163"/>
    </row>
    <row r="92" spans="1:12" ht="12.75">
      <c r="A92" s="166"/>
      <c r="B92" s="169"/>
      <c r="C92" s="172"/>
      <c r="D92" s="175"/>
      <c r="E92" s="115" t="s">
        <v>27</v>
      </c>
      <c r="F92" s="110"/>
      <c r="G92" s="113"/>
      <c r="H92" s="114"/>
      <c r="I92" s="157"/>
      <c r="J92" s="160"/>
      <c r="K92" s="160"/>
      <c r="L92" s="163"/>
    </row>
    <row r="93" spans="1:12" ht="12.75">
      <c r="A93" s="167"/>
      <c r="B93" s="170"/>
      <c r="C93" s="173"/>
      <c r="D93" s="176"/>
      <c r="E93" s="115" t="s">
        <v>28</v>
      </c>
      <c r="F93" s="110">
        <v>10000</v>
      </c>
      <c r="G93" s="113">
        <v>10000</v>
      </c>
      <c r="H93" s="114"/>
      <c r="I93" s="158"/>
      <c r="J93" s="161"/>
      <c r="K93" s="161"/>
      <c r="L93" s="164"/>
    </row>
    <row r="94" spans="1:12" ht="12.75">
      <c r="A94" s="36"/>
      <c r="B94" s="155" t="s">
        <v>20</v>
      </c>
      <c r="C94" s="155"/>
      <c r="D94" s="155"/>
      <c r="E94" s="94" t="s">
        <v>12</v>
      </c>
      <c r="F94" s="99">
        <f>F95+F97</f>
        <v>100</v>
      </c>
      <c r="G94" s="99">
        <f>G95+G97</f>
        <v>100</v>
      </c>
      <c r="H94" s="99">
        <f>H95+H97</f>
        <v>100</v>
      </c>
      <c r="I94" s="182" t="s">
        <v>239</v>
      </c>
      <c r="J94" s="184">
        <v>6</v>
      </c>
      <c r="K94" s="184"/>
      <c r="L94" s="186"/>
    </row>
    <row r="95" spans="1:12" ht="15.75" customHeight="1">
      <c r="A95" s="179" t="s">
        <v>59</v>
      </c>
      <c r="B95" s="180" t="s">
        <v>235</v>
      </c>
      <c r="C95" s="180" t="s">
        <v>51</v>
      </c>
      <c r="D95" s="181" t="s">
        <v>170</v>
      </c>
      <c r="E95" s="112" t="s">
        <v>41</v>
      </c>
      <c r="F95" s="104">
        <f>F96</f>
        <v>50</v>
      </c>
      <c r="G95" s="104">
        <f>G96</f>
        <v>50</v>
      </c>
      <c r="H95" s="104">
        <f>H96</f>
        <v>50</v>
      </c>
      <c r="I95" s="182"/>
      <c r="J95" s="184"/>
      <c r="K95" s="184"/>
      <c r="L95" s="186"/>
    </row>
    <row r="96" spans="1:12" ht="15" customHeight="1">
      <c r="A96" s="179"/>
      <c r="B96" s="180"/>
      <c r="C96" s="180"/>
      <c r="D96" s="181"/>
      <c r="E96" s="102" t="s">
        <v>40</v>
      </c>
      <c r="F96" s="104">
        <v>50</v>
      </c>
      <c r="G96" s="101">
        <v>50</v>
      </c>
      <c r="H96" s="101">
        <v>50</v>
      </c>
      <c r="I96" s="182"/>
      <c r="J96" s="184"/>
      <c r="K96" s="184"/>
      <c r="L96" s="186"/>
    </row>
    <row r="97" spans="1:12" ht="14.25" customHeight="1">
      <c r="A97" s="179"/>
      <c r="B97" s="180"/>
      <c r="C97" s="180"/>
      <c r="D97" s="181"/>
      <c r="E97" s="112" t="s">
        <v>27</v>
      </c>
      <c r="F97" s="104">
        <v>50</v>
      </c>
      <c r="G97" s="108">
        <v>50</v>
      </c>
      <c r="H97" s="108">
        <v>50</v>
      </c>
      <c r="I97" s="182"/>
      <c r="J97" s="184"/>
      <c r="K97" s="184"/>
      <c r="L97" s="186"/>
    </row>
    <row r="98" spans="1:12" ht="12.75">
      <c r="A98" s="34"/>
      <c r="B98" s="155" t="s">
        <v>20</v>
      </c>
      <c r="C98" s="155"/>
      <c r="D98" s="155"/>
      <c r="E98" s="94" t="s">
        <v>12</v>
      </c>
      <c r="F98" s="106">
        <f>F99+F101</f>
        <v>0</v>
      </c>
      <c r="G98" s="106">
        <f>G99</f>
        <v>150</v>
      </c>
      <c r="H98" s="106">
        <f>H99</f>
        <v>150</v>
      </c>
      <c r="I98" s="156" t="s">
        <v>240</v>
      </c>
      <c r="J98" s="192"/>
      <c r="K98" s="192">
        <v>3</v>
      </c>
      <c r="L98" s="201">
        <v>5</v>
      </c>
    </row>
    <row r="99" spans="1:12" ht="12.75" customHeight="1">
      <c r="A99" s="165" t="s">
        <v>60</v>
      </c>
      <c r="B99" s="168" t="s">
        <v>237</v>
      </c>
      <c r="C99" s="168" t="s">
        <v>43</v>
      </c>
      <c r="D99" s="174"/>
      <c r="E99" s="112" t="s">
        <v>41</v>
      </c>
      <c r="F99" s="104">
        <f>F100</f>
        <v>0</v>
      </c>
      <c r="G99" s="104">
        <f>G100</f>
        <v>150</v>
      </c>
      <c r="H99" s="104">
        <f>H100</f>
        <v>150</v>
      </c>
      <c r="I99" s="157"/>
      <c r="J99" s="193"/>
      <c r="K99" s="193"/>
      <c r="L99" s="202"/>
    </row>
    <row r="100" spans="1:12" ht="12.75">
      <c r="A100" s="166"/>
      <c r="B100" s="169"/>
      <c r="C100" s="169"/>
      <c r="D100" s="175"/>
      <c r="E100" s="102" t="s">
        <v>40</v>
      </c>
      <c r="F100" s="104"/>
      <c r="G100" s="101">
        <v>150</v>
      </c>
      <c r="H100" s="101">
        <v>150</v>
      </c>
      <c r="I100" s="157"/>
      <c r="J100" s="193"/>
      <c r="K100" s="193"/>
      <c r="L100" s="202"/>
    </row>
    <row r="101" spans="1:12" ht="12.75">
      <c r="A101" s="167"/>
      <c r="B101" s="170"/>
      <c r="C101" s="170"/>
      <c r="D101" s="176"/>
      <c r="E101" s="115" t="s">
        <v>29</v>
      </c>
      <c r="F101" s="104"/>
      <c r="G101" s="101"/>
      <c r="H101" s="101"/>
      <c r="I101" s="158"/>
      <c r="J101" s="194"/>
      <c r="K101" s="194"/>
      <c r="L101" s="203"/>
    </row>
    <row r="102" spans="1:12" ht="12.75" customHeight="1">
      <c r="A102" s="33"/>
      <c r="B102" s="155" t="s">
        <v>20</v>
      </c>
      <c r="C102" s="155"/>
      <c r="D102" s="155"/>
      <c r="E102" s="94" t="s">
        <v>12</v>
      </c>
      <c r="F102" s="99">
        <f>F103+F105</f>
        <v>2500</v>
      </c>
      <c r="G102" s="99">
        <f>G103+G105</f>
        <v>2500</v>
      </c>
      <c r="H102" s="99">
        <f>H103+H105</f>
        <v>0</v>
      </c>
      <c r="I102" s="156" t="s">
        <v>309</v>
      </c>
      <c r="J102" s="159"/>
      <c r="K102" s="159">
        <v>14</v>
      </c>
      <c r="L102" s="162"/>
    </row>
    <row r="103" spans="1:12" ht="12.75" customHeight="1">
      <c r="A103" s="165" t="s">
        <v>61</v>
      </c>
      <c r="B103" s="168" t="s">
        <v>306</v>
      </c>
      <c r="C103" s="171" t="s">
        <v>307</v>
      </c>
      <c r="D103" s="174"/>
      <c r="E103" s="112" t="s">
        <v>41</v>
      </c>
      <c r="F103" s="106">
        <f>F104</f>
        <v>375</v>
      </c>
      <c r="G103" s="113">
        <f>G104</f>
        <v>375</v>
      </c>
      <c r="H103" s="113">
        <f>H104</f>
        <v>0</v>
      </c>
      <c r="I103" s="157"/>
      <c r="J103" s="160"/>
      <c r="K103" s="160"/>
      <c r="L103" s="163"/>
    </row>
    <row r="104" spans="1:12" ht="12.75">
      <c r="A104" s="166"/>
      <c r="B104" s="169"/>
      <c r="C104" s="172"/>
      <c r="D104" s="175"/>
      <c r="E104" s="102" t="s">
        <v>22</v>
      </c>
      <c r="F104" s="110">
        <v>375</v>
      </c>
      <c r="G104" s="113">
        <v>375</v>
      </c>
      <c r="H104" s="114"/>
      <c r="I104" s="157"/>
      <c r="J104" s="160"/>
      <c r="K104" s="160"/>
      <c r="L104" s="163"/>
    </row>
    <row r="105" spans="1:12" ht="12.75">
      <c r="A105" s="167"/>
      <c r="B105" s="170"/>
      <c r="C105" s="173"/>
      <c r="D105" s="176"/>
      <c r="E105" s="115" t="s">
        <v>28</v>
      </c>
      <c r="F105" s="113">
        <v>2125</v>
      </c>
      <c r="G105" s="113">
        <v>2125</v>
      </c>
      <c r="H105" s="114"/>
      <c r="I105" s="158"/>
      <c r="J105" s="161"/>
      <c r="K105" s="161"/>
      <c r="L105" s="164"/>
    </row>
    <row r="106" spans="1:12" ht="12.75" customHeight="1">
      <c r="A106" s="33"/>
      <c r="B106" s="155" t="s">
        <v>20</v>
      </c>
      <c r="C106" s="155"/>
      <c r="D106" s="155"/>
      <c r="E106" s="94" t="s">
        <v>12</v>
      </c>
      <c r="F106" s="99">
        <f>F107+F109</f>
        <v>3000</v>
      </c>
      <c r="G106" s="99">
        <f>G107+G109</f>
        <v>3000</v>
      </c>
      <c r="H106" s="99">
        <f>H107+H109</f>
        <v>0</v>
      </c>
      <c r="I106" s="156" t="s">
        <v>311</v>
      </c>
      <c r="J106" s="159"/>
      <c r="K106" s="159">
        <v>6</v>
      </c>
      <c r="L106" s="162"/>
    </row>
    <row r="107" spans="1:12" ht="12.75">
      <c r="A107" s="165" t="s">
        <v>305</v>
      </c>
      <c r="B107" s="168" t="s">
        <v>308</v>
      </c>
      <c r="C107" s="171" t="s">
        <v>307</v>
      </c>
      <c r="D107" s="174"/>
      <c r="E107" s="112" t="s">
        <v>41</v>
      </c>
      <c r="F107" s="106">
        <f>F108</f>
        <v>450</v>
      </c>
      <c r="G107" s="113">
        <f>G108</f>
        <v>450</v>
      </c>
      <c r="H107" s="113">
        <f>H108</f>
        <v>0</v>
      </c>
      <c r="I107" s="157"/>
      <c r="J107" s="160"/>
      <c r="K107" s="160"/>
      <c r="L107" s="163"/>
    </row>
    <row r="108" spans="1:12" ht="12.75">
      <c r="A108" s="166"/>
      <c r="B108" s="169"/>
      <c r="C108" s="172"/>
      <c r="D108" s="175"/>
      <c r="E108" s="102" t="s">
        <v>22</v>
      </c>
      <c r="F108" s="110">
        <v>450</v>
      </c>
      <c r="G108" s="113">
        <v>450</v>
      </c>
      <c r="H108" s="114"/>
      <c r="I108" s="157"/>
      <c r="J108" s="160"/>
      <c r="K108" s="160"/>
      <c r="L108" s="163"/>
    </row>
    <row r="109" spans="1:12" ht="12.75">
      <c r="A109" s="167"/>
      <c r="B109" s="170"/>
      <c r="C109" s="173"/>
      <c r="D109" s="176"/>
      <c r="E109" s="115" t="s">
        <v>28</v>
      </c>
      <c r="F109" s="116">
        <v>2550</v>
      </c>
      <c r="G109" s="113">
        <v>2550</v>
      </c>
      <c r="H109" s="114"/>
      <c r="I109" s="158"/>
      <c r="J109" s="161"/>
      <c r="K109" s="161"/>
      <c r="L109" s="164"/>
    </row>
    <row r="110" spans="1:12" ht="12.75" customHeight="1">
      <c r="A110" s="33"/>
      <c r="B110" s="155" t="s">
        <v>20</v>
      </c>
      <c r="C110" s="155"/>
      <c r="D110" s="155"/>
      <c r="E110" s="94" t="s">
        <v>12</v>
      </c>
      <c r="F110" s="99">
        <f>F111+F113</f>
        <v>0</v>
      </c>
      <c r="G110" s="99">
        <f>G111+G113</f>
        <v>1000</v>
      </c>
      <c r="H110" s="99">
        <f>H111+H113</f>
        <v>1000</v>
      </c>
      <c r="I110" s="156" t="s">
        <v>13</v>
      </c>
      <c r="J110" s="159"/>
      <c r="K110" s="159"/>
      <c r="L110" s="162"/>
    </row>
    <row r="111" spans="1:12" ht="12.75">
      <c r="A111" s="165" t="s">
        <v>312</v>
      </c>
      <c r="B111" s="168" t="s">
        <v>313</v>
      </c>
      <c r="C111" s="171" t="s">
        <v>42</v>
      </c>
      <c r="D111" s="174"/>
      <c r="E111" s="112" t="s">
        <v>41</v>
      </c>
      <c r="F111" s="106">
        <f>F112</f>
        <v>0</v>
      </c>
      <c r="G111" s="113">
        <f>G112</f>
        <v>150</v>
      </c>
      <c r="H111" s="113">
        <f>H112</f>
        <v>150</v>
      </c>
      <c r="I111" s="157"/>
      <c r="J111" s="160"/>
      <c r="K111" s="160"/>
      <c r="L111" s="163"/>
    </row>
    <row r="112" spans="1:12" ht="12.75">
      <c r="A112" s="166"/>
      <c r="B112" s="169"/>
      <c r="C112" s="172"/>
      <c r="D112" s="175"/>
      <c r="E112" s="102" t="s">
        <v>22</v>
      </c>
      <c r="F112" s="110"/>
      <c r="G112" s="113">
        <v>150</v>
      </c>
      <c r="H112" s="114">
        <v>150</v>
      </c>
      <c r="I112" s="157"/>
      <c r="J112" s="160"/>
      <c r="K112" s="160"/>
      <c r="L112" s="163"/>
    </row>
    <row r="113" spans="1:12" ht="12.75">
      <c r="A113" s="167"/>
      <c r="B113" s="170"/>
      <c r="C113" s="173"/>
      <c r="D113" s="176"/>
      <c r="E113" s="115" t="s">
        <v>28</v>
      </c>
      <c r="F113" s="116"/>
      <c r="G113" s="113">
        <v>850</v>
      </c>
      <c r="H113" s="114">
        <v>850</v>
      </c>
      <c r="I113" s="158"/>
      <c r="J113" s="161"/>
      <c r="K113" s="161"/>
      <c r="L113" s="164"/>
    </row>
    <row r="114" spans="1:12" ht="12.75" customHeight="1">
      <c r="A114" s="33"/>
      <c r="B114" s="155" t="s">
        <v>20</v>
      </c>
      <c r="C114" s="155"/>
      <c r="D114" s="155"/>
      <c r="E114" s="94" t="s">
        <v>12</v>
      </c>
      <c r="F114" s="99">
        <f>F115+F117</f>
        <v>0</v>
      </c>
      <c r="G114" s="99">
        <f>G115+G117</f>
        <v>100</v>
      </c>
      <c r="H114" s="99">
        <f>H115+H117</f>
        <v>0</v>
      </c>
      <c r="I114" s="156" t="s">
        <v>13</v>
      </c>
      <c r="J114" s="159"/>
      <c r="K114" s="159"/>
      <c r="L114" s="162"/>
    </row>
    <row r="115" spans="1:12" ht="12.75">
      <c r="A115" s="165" t="s">
        <v>314</v>
      </c>
      <c r="B115" s="168" t="s">
        <v>317</v>
      </c>
      <c r="C115" s="171" t="s">
        <v>42</v>
      </c>
      <c r="D115" s="174"/>
      <c r="E115" s="112" t="s">
        <v>41</v>
      </c>
      <c r="F115" s="106">
        <f>F116</f>
        <v>0</v>
      </c>
      <c r="G115" s="113">
        <f>G116</f>
        <v>100</v>
      </c>
      <c r="H115" s="113">
        <f>H116</f>
        <v>0</v>
      </c>
      <c r="I115" s="157"/>
      <c r="J115" s="160"/>
      <c r="K115" s="160"/>
      <c r="L115" s="163"/>
    </row>
    <row r="116" spans="1:12" ht="12.75">
      <c r="A116" s="166"/>
      <c r="B116" s="169"/>
      <c r="C116" s="172"/>
      <c r="D116" s="175"/>
      <c r="E116" s="102" t="s">
        <v>22</v>
      </c>
      <c r="F116" s="110"/>
      <c r="G116" s="113">
        <v>100</v>
      </c>
      <c r="H116" s="114"/>
      <c r="I116" s="157"/>
      <c r="J116" s="160"/>
      <c r="K116" s="160"/>
      <c r="L116" s="163"/>
    </row>
    <row r="117" spans="1:12" ht="12.75">
      <c r="A117" s="167"/>
      <c r="B117" s="170"/>
      <c r="C117" s="173"/>
      <c r="D117" s="176"/>
      <c r="E117" s="115" t="s">
        <v>28</v>
      </c>
      <c r="F117" s="116"/>
      <c r="G117" s="113"/>
      <c r="H117" s="114"/>
      <c r="I117" s="158"/>
      <c r="J117" s="161"/>
      <c r="K117" s="161"/>
      <c r="L117" s="164"/>
    </row>
    <row r="118" spans="1:12" ht="12.75" customHeight="1">
      <c r="A118" s="33"/>
      <c r="B118" s="155" t="s">
        <v>20</v>
      </c>
      <c r="C118" s="155"/>
      <c r="D118" s="155"/>
      <c r="E118" s="94" t="s">
        <v>12</v>
      </c>
      <c r="F118" s="99">
        <f>F119+F121</f>
        <v>0</v>
      </c>
      <c r="G118" s="99">
        <f>G119+G121</f>
        <v>800</v>
      </c>
      <c r="H118" s="99">
        <f>H119+H121</f>
        <v>0</v>
      </c>
      <c r="I118" s="156" t="s">
        <v>13</v>
      </c>
      <c r="J118" s="159"/>
      <c r="K118" s="159"/>
      <c r="L118" s="162"/>
    </row>
    <row r="119" spans="1:12" ht="12.75">
      <c r="A119" s="165" t="s">
        <v>315</v>
      </c>
      <c r="B119" s="168" t="s">
        <v>318</v>
      </c>
      <c r="C119" s="171" t="s">
        <v>42</v>
      </c>
      <c r="D119" s="174"/>
      <c r="E119" s="112" t="s">
        <v>41</v>
      </c>
      <c r="F119" s="106">
        <f>F120</f>
        <v>0</v>
      </c>
      <c r="G119" s="113">
        <f>G120</f>
        <v>120</v>
      </c>
      <c r="H119" s="113">
        <f>H120</f>
        <v>0</v>
      </c>
      <c r="I119" s="157"/>
      <c r="J119" s="160"/>
      <c r="K119" s="160"/>
      <c r="L119" s="163"/>
    </row>
    <row r="120" spans="1:12" ht="12.75">
      <c r="A120" s="166"/>
      <c r="B120" s="169"/>
      <c r="C120" s="172"/>
      <c r="D120" s="175"/>
      <c r="E120" s="102" t="s">
        <v>22</v>
      </c>
      <c r="F120" s="110"/>
      <c r="G120" s="113">
        <v>120</v>
      </c>
      <c r="H120" s="114"/>
      <c r="I120" s="157"/>
      <c r="J120" s="160"/>
      <c r="K120" s="160"/>
      <c r="L120" s="163"/>
    </row>
    <row r="121" spans="1:12" ht="12.75">
      <c r="A121" s="167"/>
      <c r="B121" s="170"/>
      <c r="C121" s="173"/>
      <c r="D121" s="176"/>
      <c r="E121" s="115" t="s">
        <v>28</v>
      </c>
      <c r="F121" s="116"/>
      <c r="G121" s="113">
        <v>680</v>
      </c>
      <c r="H121" s="114"/>
      <c r="I121" s="158"/>
      <c r="J121" s="161"/>
      <c r="K121" s="161"/>
      <c r="L121" s="164"/>
    </row>
    <row r="122" spans="1:12" ht="12.75" customHeight="1">
      <c r="A122" s="33"/>
      <c r="B122" s="155" t="s">
        <v>20</v>
      </c>
      <c r="C122" s="155"/>
      <c r="D122" s="155"/>
      <c r="E122" s="94" t="s">
        <v>12</v>
      </c>
      <c r="F122" s="99">
        <f>F123+F125</f>
        <v>0</v>
      </c>
      <c r="G122" s="99">
        <f>G123+G125</f>
        <v>1000</v>
      </c>
      <c r="H122" s="99">
        <f>H123+H125</f>
        <v>1000</v>
      </c>
      <c r="I122" s="156" t="s">
        <v>13</v>
      </c>
      <c r="J122" s="159"/>
      <c r="K122" s="159"/>
      <c r="L122" s="162"/>
    </row>
    <row r="123" spans="1:12" ht="12.75">
      <c r="A123" s="165" t="s">
        <v>316</v>
      </c>
      <c r="B123" s="168" t="s">
        <v>319</v>
      </c>
      <c r="C123" s="171" t="s">
        <v>42</v>
      </c>
      <c r="D123" s="174"/>
      <c r="E123" s="112" t="s">
        <v>41</v>
      </c>
      <c r="F123" s="106">
        <f>F124</f>
        <v>0</v>
      </c>
      <c r="G123" s="113">
        <f>G124</f>
        <v>150</v>
      </c>
      <c r="H123" s="113">
        <f>H124</f>
        <v>150</v>
      </c>
      <c r="I123" s="157"/>
      <c r="J123" s="160"/>
      <c r="K123" s="160"/>
      <c r="L123" s="163"/>
    </row>
    <row r="124" spans="1:12" ht="12.75">
      <c r="A124" s="166"/>
      <c r="B124" s="169"/>
      <c r="C124" s="172"/>
      <c r="D124" s="175"/>
      <c r="E124" s="102" t="s">
        <v>22</v>
      </c>
      <c r="F124" s="110"/>
      <c r="G124" s="113">
        <v>150</v>
      </c>
      <c r="H124" s="114">
        <v>150</v>
      </c>
      <c r="I124" s="157"/>
      <c r="J124" s="160"/>
      <c r="K124" s="160"/>
      <c r="L124" s="163"/>
    </row>
    <row r="125" spans="1:12" ht="12.75">
      <c r="A125" s="167"/>
      <c r="B125" s="170"/>
      <c r="C125" s="173"/>
      <c r="D125" s="176"/>
      <c r="E125" s="115" t="s">
        <v>28</v>
      </c>
      <c r="F125" s="116"/>
      <c r="G125" s="113">
        <v>850</v>
      </c>
      <c r="H125" s="114">
        <v>850</v>
      </c>
      <c r="I125" s="158"/>
      <c r="J125" s="161"/>
      <c r="K125" s="161"/>
      <c r="L125" s="164"/>
    </row>
    <row r="126" spans="1:12" ht="12.75">
      <c r="A126" s="27" t="s">
        <v>62</v>
      </c>
      <c r="B126" s="227" t="s">
        <v>64</v>
      </c>
      <c r="C126" s="227"/>
      <c r="D126" s="227"/>
      <c r="E126" s="20" t="s">
        <v>12</v>
      </c>
      <c r="F126" s="21">
        <f>F127+F131+F134</f>
        <v>406</v>
      </c>
      <c r="G126" s="21">
        <f>G127+G131+G134</f>
        <v>1477</v>
      </c>
      <c r="H126" s="21">
        <f>H127+H131+H134</f>
        <v>780</v>
      </c>
      <c r="I126" s="22" t="s">
        <v>13</v>
      </c>
      <c r="J126" s="23" t="s">
        <v>13</v>
      </c>
      <c r="K126" s="23" t="s">
        <v>13</v>
      </c>
      <c r="L126" s="31" t="s">
        <v>13</v>
      </c>
    </row>
    <row r="127" spans="1:12" ht="15" customHeight="1">
      <c r="A127" s="35"/>
      <c r="B127" s="155" t="s">
        <v>20</v>
      </c>
      <c r="C127" s="155"/>
      <c r="D127" s="155"/>
      <c r="E127" s="94" t="s">
        <v>12</v>
      </c>
      <c r="F127" s="99">
        <f>F128</f>
        <v>76</v>
      </c>
      <c r="G127" s="99">
        <f>G128</f>
        <v>500</v>
      </c>
      <c r="H127" s="99">
        <f>H128</f>
        <v>500</v>
      </c>
      <c r="I127" s="182" t="s">
        <v>278</v>
      </c>
      <c r="J127" s="260">
        <v>0.3</v>
      </c>
      <c r="K127" s="271">
        <v>3</v>
      </c>
      <c r="L127" s="261">
        <v>3</v>
      </c>
    </row>
    <row r="128" spans="1:12" ht="12.75">
      <c r="A128" s="179" t="s">
        <v>63</v>
      </c>
      <c r="B128" s="180" t="s">
        <v>187</v>
      </c>
      <c r="C128" s="180" t="s">
        <v>43</v>
      </c>
      <c r="D128" s="181" t="s">
        <v>171</v>
      </c>
      <c r="E128" s="112" t="s">
        <v>41</v>
      </c>
      <c r="F128" s="104">
        <f>F130+F129</f>
        <v>76</v>
      </c>
      <c r="G128" s="104">
        <f>G130+G129</f>
        <v>500</v>
      </c>
      <c r="H128" s="104">
        <f>H130+H129</f>
        <v>500</v>
      </c>
      <c r="I128" s="182"/>
      <c r="J128" s="260"/>
      <c r="K128" s="271"/>
      <c r="L128" s="261"/>
    </row>
    <row r="129" spans="1:12" ht="12.75">
      <c r="A129" s="179"/>
      <c r="B129" s="180"/>
      <c r="C129" s="180"/>
      <c r="D129" s="181"/>
      <c r="E129" s="102" t="s">
        <v>40</v>
      </c>
      <c r="F129" s="104">
        <v>76</v>
      </c>
      <c r="G129" s="101">
        <v>500</v>
      </c>
      <c r="H129" s="101">
        <v>500</v>
      </c>
      <c r="I129" s="182"/>
      <c r="J129" s="260"/>
      <c r="K129" s="271"/>
      <c r="L129" s="261"/>
    </row>
    <row r="130" spans="1:12" ht="12.75">
      <c r="A130" s="179"/>
      <c r="B130" s="180"/>
      <c r="C130" s="180"/>
      <c r="D130" s="181"/>
      <c r="E130" s="102" t="s">
        <v>22</v>
      </c>
      <c r="F130" s="104"/>
      <c r="G130" s="101"/>
      <c r="H130" s="101"/>
      <c r="I130" s="182"/>
      <c r="J130" s="260"/>
      <c r="K130" s="271"/>
      <c r="L130" s="261"/>
    </row>
    <row r="131" spans="1:12" ht="12.75">
      <c r="A131" s="34"/>
      <c r="B131" s="155" t="s">
        <v>20</v>
      </c>
      <c r="C131" s="155"/>
      <c r="D131" s="155"/>
      <c r="E131" s="94" t="s">
        <v>12</v>
      </c>
      <c r="F131" s="99">
        <f aca="true" t="shared" si="4" ref="F131:H132">F132</f>
        <v>300</v>
      </c>
      <c r="G131" s="99">
        <f t="shared" si="4"/>
        <v>250</v>
      </c>
      <c r="H131" s="99">
        <f t="shared" si="4"/>
        <v>250</v>
      </c>
      <c r="I131" s="182" t="s">
        <v>118</v>
      </c>
      <c r="J131" s="184">
        <v>27</v>
      </c>
      <c r="K131" s="184"/>
      <c r="L131" s="186"/>
    </row>
    <row r="132" spans="1:12" ht="12.75">
      <c r="A132" s="179" t="s">
        <v>65</v>
      </c>
      <c r="B132" s="180" t="s">
        <v>188</v>
      </c>
      <c r="C132" s="180" t="s">
        <v>43</v>
      </c>
      <c r="D132" s="181" t="s">
        <v>171</v>
      </c>
      <c r="E132" s="112" t="s">
        <v>41</v>
      </c>
      <c r="F132" s="104">
        <f t="shared" si="4"/>
        <v>300</v>
      </c>
      <c r="G132" s="104">
        <f t="shared" si="4"/>
        <v>250</v>
      </c>
      <c r="H132" s="104">
        <f t="shared" si="4"/>
        <v>250</v>
      </c>
      <c r="I132" s="182"/>
      <c r="J132" s="184"/>
      <c r="K132" s="184"/>
      <c r="L132" s="186"/>
    </row>
    <row r="133" spans="1:12" ht="12.75">
      <c r="A133" s="179"/>
      <c r="B133" s="180"/>
      <c r="C133" s="180"/>
      <c r="D133" s="181"/>
      <c r="E133" s="102" t="s">
        <v>40</v>
      </c>
      <c r="F133" s="104">
        <v>300</v>
      </c>
      <c r="G133" s="101">
        <v>250</v>
      </c>
      <c r="H133" s="101">
        <v>250</v>
      </c>
      <c r="I133" s="182"/>
      <c r="J133" s="184"/>
      <c r="K133" s="184"/>
      <c r="L133" s="186"/>
    </row>
    <row r="134" spans="1:12" ht="14.25" customHeight="1">
      <c r="A134" s="34"/>
      <c r="B134" s="155" t="s">
        <v>20</v>
      </c>
      <c r="C134" s="155"/>
      <c r="D134" s="155"/>
      <c r="E134" s="94" t="s">
        <v>12</v>
      </c>
      <c r="F134" s="99">
        <f aca="true" t="shared" si="5" ref="F134:H135">F135</f>
        <v>30</v>
      </c>
      <c r="G134" s="99">
        <f t="shared" si="5"/>
        <v>727</v>
      </c>
      <c r="H134" s="99">
        <f t="shared" si="5"/>
        <v>30</v>
      </c>
      <c r="I134" s="182" t="s">
        <v>13</v>
      </c>
      <c r="J134" s="271"/>
      <c r="K134" s="272"/>
      <c r="L134" s="259"/>
    </row>
    <row r="135" spans="1:12" ht="17.25" customHeight="1">
      <c r="A135" s="179" t="s">
        <v>66</v>
      </c>
      <c r="B135" s="180" t="s">
        <v>241</v>
      </c>
      <c r="C135" s="180" t="s">
        <v>43</v>
      </c>
      <c r="D135" s="181" t="s">
        <v>171</v>
      </c>
      <c r="E135" s="112" t="s">
        <v>41</v>
      </c>
      <c r="F135" s="104">
        <f t="shared" si="5"/>
        <v>30</v>
      </c>
      <c r="G135" s="104">
        <f t="shared" si="5"/>
        <v>727</v>
      </c>
      <c r="H135" s="104">
        <f t="shared" si="5"/>
        <v>30</v>
      </c>
      <c r="I135" s="182"/>
      <c r="J135" s="271"/>
      <c r="K135" s="272"/>
      <c r="L135" s="259"/>
    </row>
    <row r="136" spans="1:12" ht="18" customHeight="1">
      <c r="A136" s="179"/>
      <c r="B136" s="180"/>
      <c r="C136" s="180"/>
      <c r="D136" s="181"/>
      <c r="E136" s="102" t="s">
        <v>40</v>
      </c>
      <c r="F136" s="104">
        <v>30</v>
      </c>
      <c r="G136" s="101">
        <v>727</v>
      </c>
      <c r="H136" s="101">
        <v>30</v>
      </c>
      <c r="I136" s="182"/>
      <c r="J136" s="271"/>
      <c r="K136" s="272"/>
      <c r="L136" s="259"/>
    </row>
    <row r="137" spans="1:12" ht="12.75">
      <c r="A137" s="30" t="s">
        <v>26</v>
      </c>
      <c r="B137" s="228" t="s">
        <v>67</v>
      </c>
      <c r="C137" s="228"/>
      <c r="D137" s="228"/>
      <c r="E137" s="18" t="s">
        <v>12</v>
      </c>
      <c r="F137" s="19">
        <f>F138+F165</f>
        <v>67139.90000000001</v>
      </c>
      <c r="G137" s="19">
        <f>G138+G165</f>
        <v>113941.29999999999</v>
      </c>
      <c r="H137" s="19">
        <f>H138+H165</f>
        <v>108636.1</v>
      </c>
      <c r="I137" s="15" t="s">
        <v>13</v>
      </c>
      <c r="J137" s="12" t="s">
        <v>13</v>
      </c>
      <c r="K137" s="12" t="s">
        <v>13</v>
      </c>
      <c r="L137" s="26" t="s">
        <v>13</v>
      </c>
    </row>
    <row r="138" spans="1:12" ht="24" customHeight="1">
      <c r="A138" s="27" t="s">
        <v>68</v>
      </c>
      <c r="B138" s="227" t="s">
        <v>69</v>
      </c>
      <c r="C138" s="227"/>
      <c r="D138" s="227"/>
      <c r="E138" s="20" t="s">
        <v>12</v>
      </c>
      <c r="F138" s="21">
        <f>F139+F142+F147+F150+F154+F158+F161</f>
        <v>16540.2</v>
      </c>
      <c r="G138" s="21">
        <f>G139+G142+G147+G150+G154+G158+G161</f>
        <v>40196.8</v>
      </c>
      <c r="H138" s="21">
        <f>H139+H142+H147+H150+H154+H158+H161</f>
        <v>45946.8</v>
      </c>
      <c r="I138" s="22" t="s">
        <v>13</v>
      </c>
      <c r="J138" s="23" t="s">
        <v>13</v>
      </c>
      <c r="K138" s="23" t="s">
        <v>13</v>
      </c>
      <c r="L138" s="31" t="s">
        <v>13</v>
      </c>
    </row>
    <row r="139" spans="1:12" ht="12.75">
      <c r="A139" s="84"/>
      <c r="B139" s="155" t="s">
        <v>20</v>
      </c>
      <c r="C139" s="155"/>
      <c r="D139" s="155"/>
      <c r="E139" s="94" t="s">
        <v>12</v>
      </c>
      <c r="F139" s="99">
        <f aca="true" t="shared" si="6" ref="F139:H140">F140</f>
        <v>800</v>
      </c>
      <c r="G139" s="99">
        <f t="shared" si="6"/>
        <v>0</v>
      </c>
      <c r="H139" s="99">
        <f t="shared" si="6"/>
        <v>0</v>
      </c>
      <c r="I139" s="182" t="s">
        <v>117</v>
      </c>
      <c r="J139" s="184">
        <v>1</v>
      </c>
      <c r="K139" s="184"/>
      <c r="L139" s="186"/>
    </row>
    <row r="140" spans="1:12" ht="17.25" customHeight="1">
      <c r="A140" s="179" t="s">
        <v>70</v>
      </c>
      <c r="B140" s="180" t="s">
        <v>242</v>
      </c>
      <c r="C140" s="180" t="s">
        <v>71</v>
      </c>
      <c r="D140" s="181" t="s">
        <v>172</v>
      </c>
      <c r="E140" s="112" t="s">
        <v>41</v>
      </c>
      <c r="F140" s="104">
        <f t="shared" si="6"/>
        <v>800</v>
      </c>
      <c r="G140" s="104">
        <f t="shared" si="6"/>
        <v>0</v>
      </c>
      <c r="H140" s="104">
        <f t="shared" si="6"/>
        <v>0</v>
      </c>
      <c r="I140" s="182"/>
      <c r="J140" s="184"/>
      <c r="K140" s="184"/>
      <c r="L140" s="186"/>
    </row>
    <row r="141" spans="1:12" ht="15.75" customHeight="1">
      <c r="A141" s="179"/>
      <c r="B141" s="180"/>
      <c r="C141" s="180"/>
      <c r="D141" s="181"/>
      <c r="E141" s="102" t="s">
        <v>21</v>
      </c>
      <c r="F141" s="104">
        <v>800</v>
      </c>
      <c r="G141" s="101"/>
      <c r="H141" s="101"/>
      <c r="I141" s="182"/>
      <c r="J141" s="184"/>
      <c r="K141" s="184"/>
      <c r="L141" s="186"/>
    </row>
    <row r="142" spans="1:12" ht="16.5" customHeight="1">
      <c r="A142" s="34"/>
      <c r="B142" s="155" t="s">
        <v>20</v>
      </c>
      <c r="C142" s="155"/>
      <c r="D142" s="155"/>
      <c r="E142" s="94" t="s">
        <v>12</v>
      </c>
      <c r="F142" s="99">
        <f>F143</f>
        <v>9553.6</v>
      </c>
      <c r="G142" s="99">
        <f>G143+G146</f>
        <v>0</v>
      </c>
      <c r="H142" s="99">
        <f>H143</f>
        <v>0</v>
      </c>
      <c r="I142" s="182" t="s">
        <v>117</v>
      </c>
      <c r="J142" s="177">
        <v>1</v>
      </c>
      <c r="K142" s="177"/>
      <c r="L142" s="178"/>
    </row>
    <row r="143" spans="1:12" ht="15" customHeight="1">
      <c r="A143" s="179" t="s">
        <v>72</v>
      </c>
      <c r="B143" s="180" t="s">
        <v>243</v>
      </c>
      <c r="C143" s="180" t="s">
        <v>73</v>
      </c>
      <c r="D143" s="181" t="s">
        <v>206</v>
      </c>
      <c r="E143" s="112" t="s">
        <v>41</v>
      </c>
      <c r="F143" s="104">
        <f>F144+F145</f>
        <v>9553.6</v>
      </c>
      <c r="G143" s="104">
        <f>G144+G145</f>
        <v>0</v>
      </c>
      <c r="H143" s="104">
        <f>H146</f>
        <v>0</v>
      </c>
      <c r="I143" s="182"/>
      <c r="J143" s="177"/>
      <c r="K143" s="177"/>
      <c r="L143" s="178"/>
    </row>
    <row r="144" spans="1:12" ht="12.75" customHeight="1">
      <c r="A144" s="179"/>
      <c r="B144" s="180"/>
      <c r="C144" s="180"/>
      <c r="D144" s="181"/>
      <c r="E144" s="117" t="s">
        <v>40</v>
      </c>
      <c r="F144" s="104"/>
      <c r="G144" s="104"/>
      <c r="H144" s="104"/>
      <c r="I144" s="182"/>
      <c r="J144" s="177"/>
      <c r="K144" s="177"/>
      <c r="L144" s="178"/>
    </row>
    <row r="145" spans="1:12" ht="14.25" customHeight="1">
      <c r="A145" s="179"/>
      <c r="B145" s="180"/>
      <c r="C145" s="180"/>
      <c r="D145" s="181"/>
      <c r="E145" s="117" t="s">
        <v>22</v>
      </c>
      <c r="F145" s="104">
        <v>9553.6</v>
      </c>
      <c r="G145" s="104"/>
      <c r="H145" s="104"/>
      <c r="I145" s="182"/>
      <c r="J145" s="177"/>
      <c r="K145" s="177"/>
      <c r="L145" s="178"/>
    </row>
    <row r="146" spans="1:12" ht="12.75" customHeight="1">
      <c r="A146" s="179"/>
      <c r="B146" s="180"/>
      <c r="C146" s="180"/>
      <c r="D146" s="181"/>
      <c r="E146" s="115" t="s">
        <v>29</v>
      </c>
      <c r="F146" s="104"/>
      <c r="G146" s="101"/>
      <c r="H146" s="101"/>
      <c r="I146" s="182"/>
      <c r="J146" s="177"/>
      <c r="K146" s="177"/>
      <c r="L146" s="178"/>
    </row>
    <row r="147" spans="1:12" ht="12.75">
      <c r="A147" s="34"/>
      <c r="B147" s="155" t="s">
        <v>20</v>
      </c>
      <c r="C147" s="155"/>
      <c r="D147" s="155"/>
      <c r="E147" s="94" t="s">
        <v>12</v>
      </c>
      <c r="F147" s="99">
        <f aca="true" t="shared" si="7" ref="F147:H148">F148</f>
        <v>83</v>
      </c>
      <c r="G147" s="99">
        <f t="shared" si="7"/>
        <v>0</v>
      </c>
      <c r="H147" s="99">
        <f t="shared" si="7"/>
        <v>0</v>
      </c>
      <c r="I147" s="182" t="s">
        <v>117</v>
      </c>
      <c r="J147" s="177">
        <v>1</v>
      </c>
      <c r="K147" s="177"/>
      <c r="L147" s="178"/>
    </row>
    <row r="148" spans="1:12" ht="15" customHeight="1">
      <c r="A148" s="179" t="s">
        <v>183</v>
      </c>
      <c r="B148" s="180" t="s">
        <v>189</v>
      </c>
      <c r="C148" s="180" t="s">
        <v>190</v>
      </c>
      <c r="D148" s="181" t="s">
        <v>207</v>
      </c>
      <c r="E148" s="112" t="s">
        <v>41</v>
      </c>
      <c r="F148" s="104">
        <f t="shared" si="7"/>
        <v>83</v>
      </c>
      <c r="G148" s="104">
        <f t="shared" si="7"/>
        <v>0</v>
      </c>
      <c r="H148" s="104">
        <f t="shared" si="7"/>
        <v>0</v>
      </c>
      <c r="I148" s="182"/>
      <c r="J148" s="177"/>
      <c r="K148" s="177"/>
      <c r="L148" s="178"/>
    </row>
    <row r="149" spans="1:12" ht="15" customHeight="1">
      <c r="A149" s="179"/>
      <c r="B149" s="180"/>
      <c r="C149" s="180"/>
      <c r="D149" s="181"/>
      <c r="E149" s="102" t="s">
        <v>40</v>
      </c>
      <c r="F149" s="104">
        <v>83</v>
      </c>
      <c r="G149" s="101"/>
      <c r="H149" s="101"/>
      <c r="I149" s="182"/>
      <c r="J149" s="177"/>
      <c r="K149" s="177"/>
      <c r="L149" s="178"/>
    </row>
    <row r="150" spans="1:12" ht="15" customHeight="1">
      <c r="A150" s="34"/>
      <c r="B150" s="155" t="s">
        <v>20</v>
      </c>
      <c r="C150" s="155"/>
      <c r="D150" s="155"/>
      <c r="E150" s="94" t="s">
        <v>12</v>
      </c>
      <c r="F150" s="99">
        <f>F151+F153</f>
        <v>255</v>
      </c>
      <c r="G150" s="99"/>
      <c r="H150" s="99">
        <f>H151</f>
        <v>0</v>
      </c>
      <c r="I150" s="156" t="s">
        <v>117</v>
      </c>
      <c r="J150" s="275">
        <v>1</v>
      </c>
      <c r="K150" s="275"/>
      <c r="L150" s="278"/>
    </row>
    <row r="151" spans="1:12" ht="14.25" customHeight="1">
      <c r="A151" s="165" t="s">
        <v>99</v>
      </c>
      <c r="B151" s="168" t="s">
        <v>244</v>
      </c>
      <c r="C151" s="168" t="s">
        <v>73</v>
      </c>
      <c r="D151" s="174" t="s">
        <v>205</v>
      </c>
      <c r="E151" s="112" t="s">
        <v>41</v>
      </c>
      <c r="F151" s="104">
        <f>F152</f>
        <v>255</v>
      </c>
      <c r="G151" s="104"/>
      <c r="H151" s="104">
        <f>H152</f>
        <v>0</v>
      </c>
      <c r="I151" s="157"/>
      <c r="J151" s="276"/>
      <c r="K151" s="276"/>
      <c r="L151" s="279"/>
    </row>
    <row r="152" spans="1:12" ht="12" customHeight="1">
      <c r="A152" s="166"/>
      <c r="B152" s="169"/>
      <c r="C152" s="169"/>
      <c r="D152" s="175"/>
      <c r="E152" s="102" t="s">
        <v>21</v>
      </c>
      <c r="F152" s="108">
        <v>255</v>
      </c>
      <c r="G152" s="104"/>
      <c r="H152" s="101"/>
      <c r="I152" s="157"/>
      <c r="J152" s="276"/>
      <c r="K152" s="276"/>
      <c r="L152" s="279"/>
    </row>
    <row r="153" spans="1:12" ht="12" customHeight="1">
      <c r="A153" s="167"/>
      <c r="B153" s="170"/>
      <c r="C153" s="170"/>
      <c r="D153" s="176"/>
      <c r="E153" s="115" t="s">
        <v>28</v>
      </c>
      <c r="F153" s="108"/>
      <c r="G153" s="104"/>
      <c r="H153" s="101"/>
      <c r="I153" s="158"/>
      <c r="J153" s="277"/>
      <c r="K153" s="277"/>
      <c r="L153" s="280"/>
    </row>
    <row r="154" spans="1:12" ht="15" customHeight="1">
      <c r="A154" s="34"/>
      <c r="B154" s="155" t="s">
        <v>20</v>
      </c>
      <c r="C154" s="155"/>
      <c r="D154" s="155"/>
      <c r="E154" s="94" t="s">
        <v>12</v>
      </c>
      <c r="F154" s="99">
        <f>F155+F157</f>
        <v>0</v>
      </c>
      <c r="G154" s="99">
        <f>G155+G157</f>
        <v>5696.8</v>
      </c>
      <c r="H154" s="99">
        <f>H155+H157</f>
        <v>5696.8</v>
      </c>
      <c r="I154" s="156" t="s">
        <v>117</v>
      </c>
      <c r="J154" s="159"/>
      <c r="K154" s="159">
        <v>1</v>
      </c>
      <c r="L154" s="162">
        <v>1</v>
      </c>
    </row>
    <row r="155" spans="1:12" ht="12.75">
      <c r="A155" s="165" t="s">
        <v>104</v>
      </c>
      <c r="B155" s="168" t="s">
        <v>191</v>
      </c>
      <c r="C155" s="168" t="s">
        <v>190</v>
      </c>
      <c r="D155" s="174" t="s">
        <v>207</v>
      </c>
      <c r="E155" s="112" t="s">
        <v>41</v>
      </c>
      <c r="F155" s="104">
        <f>F156</f>
        <v>0</v>
      </c>
      <c r="G155" s="104">
        <f>G156</f>
        <v>854.5</v>
      </c>
      <c r="H155" s="104">
        <f>H156</f>
        <v>854.5</v>
      </c>
      <c r="I155" s="157"/>
      <c r="J155" s="160"/>
      <c r="K155" s="160"/>
      <c r="L155" s="163"/>
    </row>
    <row r="156" spans="1:12" ht="12.75">
      <c r="A156" s="166"/>
      <c r="B156" s="169"/>
      <c r="C156" s="169"/>
      <c r="D156" s="175"/>
      <c r="E156" s="102" t="s">
        <v>40</v>
      </c>
      <c r="F156" s="104"/>
      <c r="G156" s="101">
        <v>854.5</v>
      </c>
      <c r="H156" s="101">
        <v>854.5</v>
      </c>
      <c r="I156" s="157"/>
      <c r="J156" s="160"/>
      <c r="K156" s="160"/>
      <c r="L156" s="163"/>
    </row>
    <row r="157" spans="1:12" ht="12.75" customHeight="1">
      <c r="A157" s="167"/>
      <c r="B157" s="170"/>
      <c r="C157" s="170"/>
      <c r="D157" s="176"/>
      <c r="E157" s="115" t="s">
        <v>28</v>
      </c>
      <c r="F157" s="104"/>
      <c r="G157" s="101">
        <v>4842.3</v>
      </c>
      <c r="H157" s="101">
        <v>4842.3</v>
      </c>
      <c r="I157" s="158"/>
      <c r="J157" s="161"/>
      <c r="K157" s="161"/>
      <c r="L157" s="164"/>
    </row>
    <row r="158" spans="1:12" ht="12.75">
      <c r="A158" s="34"/>
      <c r="B158" s="155" t="s">
        <v>20</v>
      </c>
      <c r="C158" s="155"/>
      <c r="D158" s="155"/>
      <c r="E158" s="94" t="s">
        <v>12</v>
      </c>
      <c r="F158" s="99">
        <f aca="true" t="shared" si="8" ref="F158:H162">F159</f>
        <v>98.6</v>
      </c>
      <c r="G158" s="99">
        <f t="shared" si="8"/>
        <v>0</v>
      </c>
      <c r="H158" s="99">
        <f t="shared" si="8"/>
        <v>0</v>
      </c>
      <c r="I158" s="182" t="s">
        <v>246</v>
      </c>
      <c r="J158" s="177">
        <v>1</v>
      </c>
      <c r="K158" s="177"/>
      <c r="L158" s="178"/>
    </row>
    <row r="159" spans="1:12" ht="12.75">
      <c r="A159" s="179" t="s">
        <v>177</v>
      </c>
      <c r="B159" s="180" t="s">
        <v>245</v>
      </c>
      <c r="C159" s="180" t="s">
        <v>43</v>
      </c>
      <c r="D159" s="181"/>
      <c r="E159" s="112" t="s">
        <v>41</v>
      </c>
      <c r="F159" s="104">
        <f t="shared" si="8"/>
        <v>98.6</v>
      </c>
      <c r="G159" s="104">
        <f t="shared" si="8"/>
        <v>0</v>
      </c>
      <c r="H159" s="104">
        <f t="shared" si="8"/>
        <v>0</v>
      </c>
      <c r="I159" s="182"/>
      <c r="J159" s="177"/>
      <c r="K159" s="177"/>
      <c r="L159" s="178"/>
    </row>
    <row r="160" spans="1:12" ht="12.75">
      <c r="A160" s="179"/>
      <c r="B160" s="180"/>
      <c r="C160" s="180"/>
      <c r="D160" s="181"/>
      <c r="E160" s="102" t="s">
        <v>40</v>
      </c>
      <c r="F160" s="104">
        <v>98.6</v>
      </c>
      <c r="G160" s="101"/>
      <c r="H160" s="101"/>
      <c r="I160" s="182"/>
      <c r="J160" s="177"/>
      <c r="K160" s="177"/>
      <c r="L160" s="178"/>
    </row>
    <row r="161" spans="1:12" ht="12.75">
      <c r="A161" s="34"/>
      <c r="B161" s="155" t="s">
        <v>20</v>
      </c>
      <c r="C161" s="155"/>
      <c r="D161" s="155"/>
      <c r="E161" s="94" t="s">
        <v>12</v>
      </c>
      <c r="F161" s="99">
        <f>F162+F164</f>
        <v>5750</v>
      </c>
      <c r="G161" s="99">
        <f>G162+G164</f>
        <v>34500</v>
      </c>
      <c r="H161" s="99">
        <f>H162+H164</f>
        <v>40250</v>
      </c>
      <c r="I161" s="182" t="s">
        <v>304</v>
      </c>
      <c r="J161" s="177">
        <v>2</v>
      </c>
      <c r="K161" s="177">
        <v>2</v>
      </c>
      <c r="L161" s="178">
        <v>2</v>
      </c>
    </row>
    <row r="162" spans="1:12" ht="12.75">
      <c r="A162" s="179" t="s">
        <v>178</v>
      </c>
      <c r="B162" s="180" t="s">
        <v>303</v>
      </c>
      <c r="C162" s="180" t="s">
        <v>302</v>
      </c>
      <c r="D162" s="181"/>
      <c r="E162" s="112" t="s">
        <v>41</v>
      </c>
      <c r="F162" s="104">
        <f>F163</f>
        <v>750</v>
      </c>
      <c r="G162" s="104">
        <f t="shared" si="8"/>
        <v>4500</v>
      </c>
      <c r="H162" s="104">
        <f t="shared" si="8"/>
        <v>5250</v>
      </c>
      <c r="I162" s="182"/>
      <c r="J162" s="177"/>
      <c r="K162" s="177"/>
      <c r="L162" s="178"/>
    </row>
    <row r="163" spans="1:12" ht="12.75">
      <c r="A163" s="179"/>
      <c r="B163" s="180"/>
      <c r="C163" s="180"/>
      <c r="D163" s="181"/>
      <c r="E163" s="102" t="s">
        <v>22</v>
      </c>
      <c r="F163" s="104">
        <v>750</v>
      </c>
      <c r="G163" s="104">
        <v>4500</v>
      </c>
      <c r="H163" s="104">
        <v>5250</v>
      </c>
      <c r="I163" s="182"/>
      <c r="J163" s="177"/>
      <c r="K163" s="177"/>
      <c r="L163" s="178"/>
    </row>
    <row r="164" spans="1:12" ht="12.75">
      <c r="A164" s="179"/>
      <c r="B164" s="180"/>
      <c r="C164" s="180"/>
      <c r="D164" s="181"/>
      <c r="E164" s="115" t="s">
        <v>28</v>
      </c>
      <c r="F164" s="104">
        <v>5000</v>
      </c>
      <c r="G164" s="101">
        <v>30000</v>
      </c>
      <c r="H164" s="101">
        <v>35000</v>
      </c>
      <c r="I164" s="182"/>
      <c r="J164" s="177"/>
      <c r="K164" s="177"/>
      <c r="L164" s="178"/>
    </row>
    <row r="165" spans="1:12" ht="36.75" customHeight="1">
      <c r="A165" s="27" t="s">
        <v>74</v>
      </c>
      <c r="B165" s="227" t="s">
        <v>121</v>
      </c>
      <c r="C165" s="227"/>
      <c r="D165" s="227"/>
      <c r="E165" s="20" t="s">
        <v>12</v>
      </c>
      <c r="F165" s="21">
        <f>F166+F169+F174+F177+F180+F183+F192+F196+F199+F203+F206+F210+F214+F220+F223+F227+F231+F235+F239+F243+F250+F258+F262+F265+F271+F275+F282+F291+F246+F186+F189+F298+F302+F307+F312+F317+F322+F325+F329</f>
        <v>50599.700000000004</v>
      </c>
      <c r="G165" s="21">
        <f>G166+G169+G174+G177+G180+G183+G192+G196+G199+G203+G206+G210+G214+G220+G223+G227+G231+G235+G239+G243+G250+G258+G262+G265+G271+G275+G282+G291+G246+G186+G189+G298+G302+G307+G312+G317+G322+G325+G329</f>
        <v>73744.49999999999</v>
      </c>
      <c r="H165" s="21">
        <f>H166+H169+H174+H177+H180+H183+H192+H196+H199+H203+H206+H210+H214+H220+H223+H227+H231+H235+H239+H243+H250+H258+H262+H265+H271+H275+H282+H291+H246+H186+H189+H298+H302+H307+H312+H317+H322+H325+H329</f>
        <v>62689.299999999996</v>
      </c>
      <c r="I165" s="22" t="s">
        <v>13</v>
      </c>
      <c r="J165" s="23" t="s">
        <v>13</v>
      </c>
      <c r="K165" s="23" t="s">
        <v>13</v>
      </c>
      <c r="L165" s="31" t="s">
        <v>13</v>
      </c>
    </row>
    <row r="166" spans="1:12" ht="12.75">
      <c r="A166" s="35"/>
      <c r="B166" s="155" t="s">
        <v>20</v>
      </c>
      <c r="C166" s="155"/>
      <c r="D166" s="155"/>
      <c r="E166" s="94" t="s">
        <v>12</v>
      </c>
      <c r="F166" s="99">
        <f aca="true" t="shared" si="9" ref="F166:H167">F167</f>
        <v>2900</v>
      </c>
      <c r="G166" s="99">
        <f t="shared" si="9"/>
        <v>2000</v>
      </c>
      <c r="H166" s="99">
        <f t="shared" si="9"/>
        <v>0</v>
      </c>
      <c r="I166" s="182" t="s">
        <v>103</v>
      </c>
      <c r="J166" s="184">
        <v>1</v>
      </c>
      <c r="K166" s="184">
        <v>1</v>
      </c>
      <c r="L166" s="186"/>
    </row>
    <row r="167" spans="1:12" ht="18" customHeight="1">
      <c r="A167" s="179" t="s">
        <v>75</v>
      </c>
      <c r="B167" s="180" t="s">
        <v>247</v>
      </c>
      <c r="C167" s="180" t="s">
        <v>73</v>
      </c>
      <c r="D167" s="181" t="s">
        <v>173</v>
      </c>
      <c r="E167" s="112" t="s">
        <v>41</v>
      </c>
      <c r="F167" s="104">
        <f t="shared" si="9"/>
        <v>2900</v>
      </c>
      <c r="G167" s="104">
        <f t="shared" si="9"/>
        <v>2000</v>
      </c>
      <c r="H167" s="104">
        <f t="shared" si="9"/>
        <v>0</v>
      </c>
      <c r="I167" s="182"/>
      <c r="J167" s="184"/>
      <c r="K167" s="184"/>
      <c r="L167" s="186"/>
    </row>
    <row r="168" spans="1:12" ht="15" customHeight="1">
      <c r="A168" s="179"/>
      <c r="B168" s="180"/>
      <c r="C168" s="180"/>
      <c r="D168" s="181"/>
      <c r="E168" s="102" t="s">
        <v>22</v>
      </c>
      <c r="F168" s="104">
        <v>2900</v>
      </c>
      <c r="G168" s="101">
        <v>2000</v>
      </c>
      <c r="H168" s="101"/>
      <c r="I168" s="182"/>
      <c r="J168" s="184"/>
      <c r="K168" s="184"/>
      <c r="L168" s="186"/>
    </row>
    <row r="169" spans="1:12" ht="12.75">
      <c r="A169" s="34"/>
      <c r="B169" s="155" t="s">
        <v>20</v>
      </c>
      <c r="C169" s="155"/>
      <c r="D169" s="155"/>
      <c r="E169" s="94" t="s">
        <v>12</v>
      </c>
      <c r="F169" s="99">
        <f>F170+F172</f>
        <v>3000</v>
      </c>
      <c r="G169" s="99">
        <f>G170+G172</f>
        <v>3765.7</v>
      </c>
      <c r="H169" s="99">
        <f>H170+H172</f>
        <v>0</v>
      </c>
      <c r="I169" s="182" t="s">
        <v>113</v>
      </c>
      <c r="J169" s="184">
        <v>1</v>
      </c>
      <c r="K169" s="184">
        <v>1</v>
      </c>
      <c r="L169" s="186"/>
    </row>
    <row r="170" spans="1:12" ht="12.75">
      <c r="A170" s="165" t="s">
        <v>76</v>
      </c>
      <c r="B170" s="168" t="s">
        <v>260</v>
      </c>
      <c r="C170" s="168" t="s">
        <v>108</v>
      </c>
      <c r="D170" s="174" t="s">
        <v>282</v>
      </c>
      <c r="E170" s="112" t="s">
        <v>41</v>
      </c>
      <c r="F170" s="104">
        <f>F171</f>
        <v>0</v>
      </c>
      <c r="G170" s="104">
        <f>G171</f>
        <v>765.7</v>
      </c>
      <c r="H170" s="104">
        <f>H171</f>
        <v>0</v>
      </c>
      <c r="I170" s="182"/>
      <c r="J170" s="184"/>
      <c r="K170" s="184"/>
      <c r="L170" s="186"/>
    </row>
    <row r="171" spans="1:12" ht="12.75">
      <c r="A171" s="166"/>
      <c r="B171" s="169"/>
      <c r="C171" s="169"/>
      <c r="D171" s="175"/>
      <c r="E171" s="102" t="s">
        <v>22</v>
      </c>
      <c r="F171" s="104"/>
      <c r="G171" s="104">
        <v>765.7</v>
      </c>
      <c r="H171" s="104"/>
      <c r="I171" s="182"/>
      <c r="J171" s="184"/>
      <c r="K171" s="184"/>
      <c r="L171" s="186"/>
    </row>
    <row r="172" spans="1:12" ht="12.75">
      <c r="A172" s="166"/>
      <c r="B172" s="169"/>
      <c r="C172" s="169"/>
      <c r="D172" s="175"/>
      <c r="E172" s="112" t="s">
        <v>23</v>
      </c>
      <c r="F172" s="104">
        <f>F173</f>
        <v>3000</v>
      </c>
      <c r="G172" s="104">
        <f>G173</f>
        <v>3000</v>
      </c>
      <c r="H172" s="104">
        <f>H173</f>
        <v>0</v>
      </c>
      <c r="I172" s="182"/>
      <c r="J172" s="184"/>
      <c r="K172" s="184"/>
      <c r="L172" s="186"/>
    </row>
    <row r="173" spans="1:12" ht="12.75">
      <c r="A173" s="167"/>
      <c r="B173" s="170"/>
      <c r="C173" s="170"/>
      <c r="D173" s="176"/>
      <c r="E173" s="102" t="s">
        <v>26</v>
      </c>
      <c r="F173" s="104">
        <v>3000</v>
      </c>
      <c r="G173" s="101">
        <v>3000</v>
      </c>
      <c r="H173" s="101"/>
      <c r="I173" s="182"/>
      <c r="J173" s="184"/>
      <c r="K173" s="184"/>
      <c r="L173" s="186"/>
    </row>
    <row r="174" spans="1:12" ht="12.75" customHeight="1">
      <c r="A174" s="34"/>
      <c r="B174" s="155" t="s">
        <v>20</v>
      </c>
      <c r="C174" s="155"/>
      <c r="D174" s="155"/>
      <c r="E174" s="94" t="s">
        <v>12</v>
      </c>
      <c r="F174" s="99">
        <f aca="true" t="shared" si="10" ref="F174:H175">F175</f>
        <v>90</v>
      </c>
      <c r="G174" s="99">
        <f t="shared" si="10"/>
        <v>0</v>
      </c>
      <c r="H174" s="99">
        <f t="shared" si="10"/>
        <v>0</v>
      </c>
      <c r="I174" s="182" t="s">
        <v>115</v>
      </c>
      <c r="J174" s="184">
        <v>1</v>
      </c>
      <c r="K174" s="184"/>
      <c r="L174" s="186"/>
    </row>
    <row r="175" spans="1:12" ht="18.75" customHeight="1">
      <c r="A175" s="179" t="s">
        <v>77</v>
      </c>
      <c r="B175" s="180" t="s">
        <v>261</v>
      </c>
      <c r="C175" s="180" t="s">
        <v>257</v>
      </c>
      <c r="D175" s="181" t="s">
        <v>283</v>
      </c>
      <c r="E175" s="112" t="s">
        <v>41</v>
      </c>
      <c r="F175" s="104">
        <f t="shared" si="10"/>
        <v>90</v>
      </c>
      <c r="G175" s="104">
        <f t="shared" si="10"/>
        <v>0</v>
      </c>
      <c r="H175" s="104">
        <f t="shared" si="10"/>
        <v>0</v>
      </c>
      <c r="I175" s="182"/>
      <c r="J175" s="184"/>
      <c r="K175" s="184"/>
      <c r="L175" s="186"/>
    </row>
    <row r="176" spans="1:12" ht="17.25" customHeight="1">
      <c r="A176" s="179"/>
      <c r="B176" s="180"/>
      <c r="C176" s="180"/>
      <c r="D176" s="181"/>
      <c r="E176" s="102" t="s">
        <v>40</v>
      </c>
      <c r="F176" s="104">
        <v>90</v>
      </c>
      <c r="G176" s="101"/>
      <c r="H176" s="101"/>
      <c r="I176" s="182"/>
      <c r="J176" s="184"/>
      <c r="K176" s="184"/>
      <c r="L176" s="186"/>
    </row>
    <row r="177" spans="1:12" ht="12.75" customHeight="1">
      <c r="A177" s="34"/>
      <c r="B177" s="155" t="s">
        <v>20</v>
      </c>
      <c r="C177" s="155"/>
      <c r="D177" s="155"/>
      <c r="E177" s="94" t="s">
        <v>12</v>
      </c>
      <c r="F177" s="99">
        <f aca="true" t="shared" si="11" ref="F177:H178">F178</f>
        <v>45</v>
      </c>
      <c r="G177" s="99">
        <f t="shared" si="11"/>
        <v>0</v>
      </c>
      <c r="H177" s="99">
        <f t="shared" si="11"/>
        <v>0</v>
      </c>
      <c r="I177" s="182" t="s">
        <v>115</v>
      </c>
      <c r="J177" s="184">
        <v>1</v>
      </c>
      <c r="K177" s="184"/>
      <c r="L177" s="186"/>
    </row>
    <row r="178" spans="1:12" ht="16.5" customHeight="1">
      <c r="A178" s="179" t="s">
        <v>80</v>
      </c>
      <c r="B178" s="180" t="s">
        <v>262</v>
      </c>
      <c r="C178" s="180" t="s">
        <v>257</v>
      </c>
      <c r="D178" s="181" t="s">
        <v>283</v>
      </c>
      <c r="E178" s="112" t="s">
        <v>41</v>
      </c>
      <c r="F178" s="104">
        <f t="shared" si="11"/>
        <v>45</v>
      </c>
      <c r="G178" s="104">
        <f t="shared" si="11"/>
        <v>0</v>
      </c>
      <c r="H178" s="104">
        <f t="shared" si="11"/>
        <v>0</v>
      </c>
      <c r="I178" s="182"/>
      <c r="J178" s="184"/>
      <c r="K178" s="184"/>
      <c r="L178" s="186"/>
    </row>
    <row r="179" spans="1:12" ht="15.75" customHeight="1">
      <c r="A179" s="179"/>
      <c r="B179" s="180"/>
      <c r="C179" s="180"/>
      <c r="D179" s="181"/>
      <c r="E179" s="102" t="s">
        <v>21</v>
      </c>
      <c r="F179" s="104">
        <v>45</v>
      </c>
      <c r="G179" s="101"/>
      <c r="H179" s="101"/>
      <c r="I179" s="182"/>
      <c r="J179" s="184"/>
      <c r="K179" s="184"/>
      <c r="L179" s="186"/>
    </row>
    <row r="180" spans="1:12" ht="12.75" customHeight="1">
      <c r="A180" s="34"/>
      <c r="B180" s="155" t="s">
        <v>20</v>
      </c>
      <c r="C180" s="155"/>
      <c r="D180" s="155"/>
      <c r="E180" s="94" t="s">
        <v>12</v>
      </c>
      <c r="F180" s="99">
        <f>F181+F182</f>
        <v>1949</v>
      </c>
      <c r="G180" s="99">
        <f>G181+G182</f>
        <v>750</v>
      </c>
      <c r="H180" s="99">
        <f>H181+H182</f>
        <v>1000</v>
      </c>
      <c r="I180" s="182" t="s">
        <v>115</v>
      </c>
      <c r="J180" s="184">
        <v>1</v>
      </c>
      <c r="K180" s="184">
        <v>1</v>
      </c>
      <c r="L180" s="186">
        <v>1</v>
      </c>
    </row>
    <row r="181" spans="1:12" ht="18" customHeight="1">
      <c r="A181" s="179" t="s">
        <v>81</v>
      </c>
      <c r="B181" s="180" t="s">
        <v>263</v>
      </c>
      <c r="C181" s="180" t="s">
        <v>257</v>
      </c>
      <c r="D181" s="181" t="s">
        <v>284</v>
      </c>
      <c r="E181" s="112" t="s">
        <v>28</v>
      </c>
      <c r="F181" s="104">
        <v>1394</v>
      </c>
      <c r="G181" s="104">
        <v>750</v>
      </c>
      <c r="H181" s="104">
        <v>1000</v>
      </c>
      <c r="I181" s="182"/>
      <c r="J181" s="184"/>
      <c r="K181" s="184"/>
      <c r="L181" s="186"/>
    </row>
    <row r="182" spans="1:12" ht="16.5" customHeight="1">
      <c r="A182" s="179"/>
      <c r="B182" s="180"/>
      <c r="C182" s="180"/>
      <c r="D182" s="181"/>
      <c r="E182" s="115" t="s">
        <v>29</v>
      </c>
      <c r="F182" s="104">
        <v>555</v>
      </c>
      <c r="G182" s="101"/>
      <c r="H182" s="101"/>
      <c r="I182" s="182"/>
      <c r="J182" s="184"/>
      <c r="K182" s="184"/>
      <c r="L182" s="186"/>
    </row>
    <row r="183" spans="1:12" ht="12.75" customHeight="1">
      <c r="A183" s="34"/>
      <c r="B183" s="155" t="s">
        <v>20</v>
      </c>
      <c r="C183" s="155"/>
      <c r="D183" s="155"/>
      <c r="E183" s="94" t="s">
        <v>12</v>
      </c>
      <c r="F183" s="99">
        <f aca="true" t="shared" si="12" ref="F183:H190">F184</f>
        <v>150</v>
      </c>
      <c r="G183" s="99">
        <f>G185</f>
        <v>160</v>
      </c>
      <c r="H183" s="99">
        <f t="shared" si="12"/>
        <v>0</v>
      </c>
      <c r="I183" s="182" t="s">
        <v>115</v>
      </c>
      <c r="J183" s="184">
        <v>1</v>
      </c>
      <c r="K183" s="184">
        <v>1</v>
      </c>
      <c r="L183" s="186"/>
    </row>
    <row r="184" spans="1:12" ht="12.75">
      <c r="A184" s="179" t="s">
        <v>82</v>
      </c>
      <c r="B184" s="180" t="s">
        <v>78</v>
      </c>
      <c r="C184" s="180" t="s">
        <v>192</v>
      </c>
      <c r="D184" s="181" t="s">
        <v>284</v>
      </c>
      <c r="E184" s="112" t="s">
        <v>41</v>
      </c>
      <c r="F184" s="104">
        <f t="shared" si="12"/>
        <v>150</v>
      </c>
      <c r="G184" s="104">
        <f t="shared" si="12"/>
        <v>160</v>
      </c>
      <c r="H184" s="104">
        <f t="shared" si="12"/>
        <v>0</v>
      </c>
      <c r="I184" s="182"/>
      <c r="J184" s="184"/>
      <c r="K184" s="184"/>
      <c r="L184" s="186"/>
    </row>
    <row r="185" spans="1:12" ht="12.75">
      <c r="A185" s="179"/>
      <c r="B185" s="180"/>
      <c r="C185" s="180"/>
      <c r="D185" s="181"/>
      <c r="E185" s="102" t="s">
        <v>21</v>
      </c>
      <c r="F185" s="104">
        <v>150</v>
      </c>
      <c r="G185" s="101">
        <v>160</v>
      </c>
      <c r="H185" s="101"/>
      <c r="I185" s="182"/>
      <c r="J185" s="184"/>
      <c r="K185" s="184"/>
      <c r="L185" s="186"/>
    </row>
    <row r="186" spans="1:12" ht="12.75" customHeight="1">
      <c r="A186" s="34"/>
      <c r="B186" s="155" t="s">
        <v>20</v>
      </c>
      <c r="C186" s="155"/>
      <c r="D186" s="155"/>
      <c r="E186" s="94" t="s">
        <v>12</v>
      </c>
      <c r="F186" s="99">
        <f t="shared" si="12"/>
        <v>0</v>
      </c>
      <c r="G186" s="99">
        <f>G188</f>
        <v>700</v>
      </c>
      <c r="H186" s="99">
        <f t="shared" si="12"/>
        <v>530</v>
      </c>
      <c r="I186" s="182" t="s">
        <v>115</v>
      </c>
      <c r="J186" s="184"/>
      <c r="K186" s="184">
        <v>1</v>
      </c>
      <c r="L186" s="186">
        <v>1</v>
      </c>
    </row>
    <row r="187" spans="1:12" ht="19.5" customHeight="1">
      <c r="A187" s="179" t="s">
        <v>83</v>
      </c>
      <c r="B187" s="180" t="s">
        <v>269</v>
      </c>
      <c r="C187" s="180" t="s">
        <v>257</v>
      </c>
      <c r="D187" s="181" t="s">
        <v>284</v>
      </c>
      <c r="E187" s="112" t="s">
        <v>41</v>
      </c>
      <c r="F187" s="104">
        <f t="shared" si="12"/>
        <v>0</v>
      </c>
      <c r="G187" s="104">
        <f t="shared" si="12"/>
        <v>700</v>
      </c>
      <c r="H187" s="104">
        <f t="shared" si="12"/>
        <v>530</v>
      </c>
      <c r="I187" s="182"/>
      <c r="J187" s="184"/>
      <c r="K187" s="184"/>
      <c r="L187" s="186"/>
    </row>
    <row r="188" spans="1:12" ht="20.25" customHeight="1">
      <c r="A188" s="179"/>
      <c r="B188" s="180"/>
      <c r="C188" s="180"/>
      <c r="D188" s="181"/>
      <c r="E188" s="102" t="s">
        <v>40</v>
      </c>
      <c r="F188" s="104"/>
      <c r="G188" s="101">
        <v>700</v>
      </c>
      <c r="H188" s="101">
        <v>530</v>
      </c>
      <c r="I188" s="182"/>
      <c r="J188" s="184"/>
      <c r="K188" s="184"/>
      <c r="L188" s="186"/>
    </row>
    <row r="189" spans="1:12" ht="12.75">
      <c r="A189" s="34"/>
      <c r="B189" s="155" t="s">
        <v>20</v>
      </c>
      <c r="C189" s="155"/>
      <c r="D189" s="155"/>
      <c r="E189" s="94" t="s">
        <v>12</v>
      </c>
      <c r="F189" s="99">
        <f t="shared" si="12"/>
        <v>230</v>
      </c>
      <c r="G189" s="99">
        <f>G191</f>
        <v>0</v>
      </c>
      <c r="H189" s="99">
        <f t="shared" si="12"/>
        <v>0</v>
      </c>
      <c r="I189" s="182" t="s">
        <v>115</v>
      </c>
      <c r="J189" s="184">
        <v>1</v>
      </c>
      <c r="K189" s="184"/>
      <c r="L189" s="186"/>
    </row>
    <row r="190" spans="1:12" ht="18" customHeight="1">
      <c r="A190" s="179" t="s">
        <v>84</v>
      </c>
      <c r="B190" s="180" t="s">
        <v>264</v>
      </c>
      <c r="C190" s="180" t="s">
        <v>257</v>
      </c>
      <c r="D190" s="181" t="s">
        <v>284</v>
      </c>
      <c r="E190" s="112" t="s">
        <v>41</v>
      </c>
      <c r="F190" s="104">
        <f t="shared" si="12"/>
        <v>230</v>
      </c>
      <c r="G190" s="104">
        <f t="shared" si="12"/>
        <v>0</v>
      </c>
      <c r="H190" s="104">
        <f t="shared" si="12"/>
        <v>0</v>
      </c>
      <c r="I190" s="182"/>
      <c r="J190" s="184"/>
      <c r="K190" s="184"/>
      <c r="L190" s="186"/>
    </row>
    <row r="191" spans="1:12" ht="18" customHeight="1">
      <c r="A191" s="179"/>
      <c r="B191" s="180"/>
      <c r="C191" s="180"/>
      <c r="D191" s="181"/>
      <c r="E191" s="102" t="s">
        <v>21</v>
      </c>
      <c r="F191" s="104">
        <v>230</v>
      </c>
      <c r="G191" s="101"/>
      <c r="H191" s="101"/>
      <c r="I191" s="182"/>
      <c r="J191" s="184"/>
      <c r="K191" s="184"/>
      <c r="L191" s="186"/>
    </row>
    <row r="192" spans="1:12" ht="12.75" customHeight="1">
      <c r="A192" s="34"/>
      <c r="B192" s="155" t="s">
        <v>20</v>
      </c>
      <c r="C192" s="155"/>
      <c r="D192" s="155"/>
      <c r="E192" s="94" t="s">
        <v>12</v>
      </c>
      <c r="F192" s="99">
        <f>F193+F195</f>
        <v>0</v>
      </c>
      <c r="G192" s="99">
        <f aca="true" t="shared" si="13" ref="F192:H193">G193</f>
        <v>208</v>
      </c>
      <c r="H192" s="99">
        <f t="shared" si="13"/>
        <v>0</v>
      </c>
      <c r="I192" s="156" t="s">
        <v>115</v>
      </c>
      <c r="J192" s="159">
        <v>1</v>
      </c>
      <c r="K192" s="195"/>
      <c r="L192" s="198"/>
    </row>
    <row r="193" spans="1:12" ht="12.75" customHeight="1">
      <c r="A193" s="165" t="s">
        <v>85</v>
      </c>
      <c r="B193" s="168" t="s">
        <v>259</v>
      </c>
      <c r="C193" s="168" t="s">
        <v>257</v>
      </c>
      <c r="D193" s="174" t="s">
        <v>174</v>
      </c>
      <c r="E193" s="112" t="s">
        <v>41</v>
      </c>
      <c r="F193" s="104">
        <f t="shared" si="13"/>
        <v>0</v>
      </c>
      <c r="G193" s="104">
        <f t="shared" si="13"/>
        <v>208</v>
      </c>
      <c r="H193" s="104">
        <f t="shared" si="13"/>
        <v>0</v>
      </c>
      <c r="I193" s="157"/>
      <c r="J193" s="160"/>
      <c r="K193" s="196"/>
      <c r="L193" s="199"/>
    </row>
    <row r="194" spans="1:12" ht="12.75">
      <c r="A194" s="166"/>
      <c r="B194" s="169"/>
      <c r="C194" s="169"/>
      <c r="D194" s="175"/>
      <c r="E194" s="102" t="s">
        <v>21</v>
      </c>
      <c r="F194" s="104"/>
      <c r="G194" s="101">
        <v>208</v>
      </c>
      <c r="H194" s="101"/>
      <c r="I194" s="157"/>
      <c r="J194" s="160"/>
      <c r="K194" s="196"/>
      <c r="L194" s="199"/>
    </row>
    <row r="195" spans="1:12" ht="12.75">
      <c r="A195" s="167"/>
      <c r="B195" s="170"/>
      <c r="C195" s="170"/>
      <c r="D195" s="176"/>
      <c r="E195" s="115" t="s">
        <v>29</v>
      </c>
      <c r="F195" s="104"/>
      <c r="G195" s="101"/>
      <c r="H195" s="101"/>
      <c r="I195" s="158"/>
      <c r="J195" s="161"/>
      <c r="K195" s="197"/>
      <c r="L195" s="200"/>
    </row>
    <row r="196" spans="1:12" ht="12.75" customHeight="1">
      <c r="A196" s="34"/>
      <c r="B196" s="155" t="s">
        <v>20</v>
      </c>
      <c r="C196" s="155"/>
      <c r="D196" s="155"/>
      <c r="E196" s="94" t="s">
        <v>12</v>
      </c>
      <c r="F196" s="99">
        <f aca="true" t="shared" si="14" ref="F196:H197">F197</f>
        <v>180</v>
      </c>
      <c r="G196" s="99">
        <f t="shared" si="14"/>
        <v>0</v>
      </c>
      <c r="H196" s="99">
        <f t="shared" si="14"/>
        <v>0</v>
      </c>
      <c r="I196" s="182" t="s">
        <v>115</v>
      </c>
      <c r="J196" s="184">
        <v>1</v>
      </c>
      <c r="K196" s="184"/>
      <c r="L196" s="186"/>
    </row>
    <row r="197" spans="1:12" ht="12.75">
      <c r="A197" s="179" t="s">
        <v>86</v>
      </c>
      <c r="B197" s="180" t="s">
        <v>248</v>
      </c>
      <c r="C197" s="180" t="s">
        <v>192</v>
      </c>
      <c r="D197" s="181" t="s">
        <v>174</v>
      </c>
      <c r="E197" s="112" t="s">
        <v>41</v>
      </c>
      <c r="F197" s="104">
        <f t="shared" si="14"/>
        <v>180</v>
      </c>
      <c r="G197" s="104">
        <f t="shared" si="14"/>
        <v>0</v>
      </c>
      <c r="H197" s="104">
        <f t="shared" si="14"/>
        <v>0</v>
      </c>
      <c r="I197" s="182"/>
      <c r="J197" s="184"/>
      <c r="K197" s="184"/>
      <c r="L197" s="186"/>
    </row>
    <row r="198" spans="1:12" ht="12.75">
      <c r="A198" s="179"/>
      <c r="B198" s="180"/>
      <c r="C198" s="180"/>
      <c r="D198" s="181"/>
      <c r="E198" s="102" t="s">
        <v>21</v>
      </c>
      <c r="F198" s="104">
        <v>180</v>
      </c>
      <c r="G198" s="101"/>
      <c r="H198" s="101"/>
      <c r="I198" s="182"/>
      <c r="J198" s="184"/>
      <c r="K198" s="184"/>
      <c r="L198" s="186"/>
    </row>
    <row r="199" spans="1:12" ht="12" customHeight="1">
      <c r="A199" s="34"/>
      <c r="B199" s="129" t="s">
        <v>20</v>
      </c>
      <c r="C199" s="129"/>
      <c r="D199" s="129"/>
      <c r="E199" s="94" t="s">
        <v>12</v>
      </c>
      <c r="F199" s="99">
        <f aca="true" t="shared" si="15" ref="F199:G201">F200</f>
        <v>600</v>
      </c>
      <c r="G199" s="99">
        <f t="shared" si="15"/>
        <v>0</v>
      </c>
      <c r="H199" s="99"/>
      <c r="I199" s="156" t="s">
        <v>115</v>
      </c>
      <c r="J199" s="159">
        <v>1</v>
      </c>
      <c r="K199" s="159"/>
      <c r="L199" s="162"/>
    </row>
    <row r="200" spans="1:12" ht="12" customHeight="1">
      <c r="A200" s="85"/>
      <c r="B200" s="221" t="s">
        <v>193</v>
      </c>
      <c r="C200" s="223" t="s">
        <v>192</v>
      </c>
      <c r="D200" s="225" t="s">
        <v>174</v>
      </c>
      <c r="E200" s="100" t="s">
        <v>23</v>
      </c>
      <c r="F200" s="101">
        <f t="shared" si="15"/>
        <v>600</v>
      </c>
      <c r="G200" s="101">
        <f t="shared" si="15"/>
        <v>0</v>
      </c>
      <c r="H200" s="101">
        <f>H201</f>
        <v>0</v>
      </c>
      <c r="I200" s="157"/>
      <c r="J200" s="160"/>
      <c r="K200" s="160"/>
      <c r="L200" s="163"/>
    </row>
    <row r="201" spans="1:12" ht="12" customHeight="1">
      <c r="A201" s="93"/>
      <c r="B201" s="222"/>
      <c r="C201" s="224"/>
      <c r="D201" s="226"/>
      <c r="E201" s="102" t="s">
        <v>24</v>
      </c>
      <c r="F201" s="101">
        <f t="shared" si="15"/>
        <v>600</v>
      </c>
      <c r="G201" s="101">
        <f t="shared" si="15"/>
        <v>0</v>
      </c>
      <c r="H201" s="101">
        <f>H202</f>
        <v>0</v>
      </c>
      <c r="I201" s="157"/>
      <c r="J201" s="160"/>
      <c r="K201" s="160"/>
      <c r="L201" s="163"/>
    </row>
    <row r="202" spans="1:12" ht="12.75">
      <c r="A202" s="88" t="s">
        <v>197</v>
      </c>
      <c r="B202" s="222"/>
      <c r="C202" s="224"/>
      <c r="D202" s="226"/>
      <c r="E202" s="102" t="s">
        <v>25</v>
      </c>
      <c r="F202" s="104">
        <v>600</v>
      </c>
      <c r="G202" s="101"/>
      <c r="H202" s="101"/>
      <c r="I202" s="157"/>
      <c r="J202" s="160"/>
      <c r="K202" s="160"/>
      <c r="L202" s="163"/>
    </row>
    <row r="203" spans="1:12" ht="12.75">
      <c r="A203" s="34"/>
      <c r="B203" s="155" t="s">
        <v>20</v>
      </c>
      <c r="C203" s="155"/>
      <c r="D203" s="155"/>
      <c r="E203" s="94" t="s">
        <v>12</v>
      </c>
      <c r="F203" s="99">
        <f aca="true" t="shared" si="16" ref="F203:H204">F204</f>
        <v>364</v>
      </c>
      <c r="G203" s="99">
        <f t="shared" si="16"/>
        <v>565</v>
      </c>
      <c r="H203" s="99">
        <f t="shared" si="16"/>
        <v>0</v>
      </c>
      <c r="I203" s="182" t="s">
        <v>115</v>
      </c>
      <c r="J203" s="184">
        <v>1</v>
      </c>
      <c r="K203" s="184">
        <v>1</v>
      </c>
      <c r="L203" s="186"/>
    </row>
    <row r="204" spans="1:12" ht="18" customHeight="1">
      <c r="A204" s="179" t="s">
        <v>87</v>
      </c>
      <c r="B204" s="180" t="s">
        <v>249</v>
      </c>
      <c r="C204" s="180" t="s">
        <v>168</v>
      </c>
      <c r="D204" s="181" t="s">
        <v>174</v>
      </c>
      <c r="E204" s="112" t="s">
        <v>23</v>
      </c>
      <c r="F204" s="104">
        <f t="shared" si="16"/>
        <v>364</v>
      </c>
      <c r="G204" s="104">
        <f t="shared" si="16"/>
        <v>565</v>
      </c>
      <c r="H204" s="104">
        <f t="shared" si="16"/>
        <v>0</v>
      </c>
      <c r="I204" s="182"/>
      <c r="J204" s="184"/>
      <c r="K204" s="184"/>
      <c r="L204" s="186"/>
    </row>
    <row r="205" spans="1:12" ht="17.25" customHeight="1">
      <c r="A205" s="179"/>
      <c r="B205" s="180"/>
      <c r="C205" s="180"/>
      <c r="D205" s="181"/>
      <c r="E205" s="102" t="s">
        <v>24</v>
      </c>
      <c r="F205" s="104">
        <v>364</v>
      </c>
      <c r="G205" s="101">
        <v>565</v>
      </c>
      <c r="H205" s="101"/>
      <c r="I205" s="182"/>
      <c r="J205" s="184"/>
      <c r="K205" s="184"/>
      <c r="L205" s="186"/>
    </row>
    <row r="206" spans="1:12" ht="12.75">
      <c r="A206" s="34"/>
      <c r="B206" s="155" t="s">
        <v>20</v>
      </c>
      <c r="C206" s="155"/>
      <c r="D206" s="155"/>
      <c r="E206" s="94" t="s">
        <v>12</v>
      </c>
      <c r="F206" s="99">
        <f>F207</f>
        <v>2830</v>
      </c>
      <c r="G206" s="99">
        <f>G207</f>
        <v>3252.7</v>
      </c>
      <c r="H206" s="99">
        <f>H207</f>
        <v>3252.7</v>
      </c>
      <c r="I206" s="182" t="s">
        <v>13</v>
      </c>
      <c r="J206" s="184"/>
      <c r="K206" s="184"/>
      <c r="L206" s="186"/>
    </row>
    <row r="207" spans="1:12" ht="12.75">
      <c r="A207" s="179" t="s">
        <v>88</v>
      </c>
      <c r="B207" s="180" t="s">
        <v>194</v>
      </c>
      <c r="C207" s="180" t="s">
        <v>48</v>
      </c>
      <c r="D207" s="181" t="s">
        <v>169</v>
      </c>
      <c r="E207" s="112" t="s">
        <v>41</v>
      </c>
      <c r="F207" s="104">
        <f>F208+F209</f>
        <v>2830</v>
      </c>
      <c r="G207" s="104">
        <f>G208+G209</f>
        <v>3252.7</v>
      </c>
      <c r="H207" s="104">
        <f>H208+H209</f>
        <v>3252.7</v>
      </c>
      <c r="I207" s="182"/>
      <c r="J207" s="184"/>
      <c r="K207" s="184"/>
      <c r="L207" s="186"/>
    </row>
    <row r="208" spans="1:12" ht="12.75">
      <c r="A208" s="179"/>
      <c r="B208" s="180"/>
      <c r="C208" s="180"/>
      <c r="D208" s="181"/>
      <c r="E208" s="102" t="s">
        <v>40</v>
      </c>
      <c r="F208" s="104">
        <v>2016</v>
      </c>
      <c r="G208" s="104">
        <v>3252.7</v>
      </c>
      <c r="H208" s="104">
        <v>3252.7</v>
      </c>
      <c r="I208" s="182"/>
      <c r="J208" s="184"/>
      <c r="K208" s="184"/>
      <c r="L208" s="186"/>
    </row>
    <row r="209" spans="1:12" ht="12.75">
      <c r="A209" s="179"/>
      <c r="B209" s="180"/>
      <c r="C209" s="180"/>
      <c r="D209" s="181"/>
      <c r="E209" s="102" t="s">
        <v>22</v>
      </c>
      <c r="F209" s="104">
        <v>814</v>
      </c>
      <c r="G209" s="104"/>
      <c r="H209" s="104"/>
      <c r="I209" s="182"/>
      <c r="J209" s="184"/>
      <c r="K209" s="184"/>
      <c r="L209" s="186"/>
    </row>
    <row r="210" spans="1:12" ht="12.75">
      <c r="A210" s="34"/>
      <c r="B210" s="155" t="s">
        <v>20</v>
      </c>
      <c r="C210" s="155"/>
      <c r="D210" s="155"/>
      <c r="E210" s="94" t="s">
        <v>12</v>
      </c>
      <c r="F210" s="99">
        <f aca="true" t="shared" si="17" ref="F210:H211">F211</f>
        <v>1300</v>
      </c>
      <c r="G210" s="99">
        <f t="shared" si="17"/>
        <v>2672</v>
      </c>
      <c r="H210" s="99">
        <f t="shared" si="17"/>
        <v>5507</v>
      </c>
      <c r="I210" s="182" t="s">
        <v>103</v>
      </c>
      <c r="J210" s="184">
        <v>1</v>
      </c>
      <c r="K210" s="184">
        <v>1</v>
      </c>
      <c r="L210" s="186">
        <v>1</v>
      </c>
    </row>
    <row r="211" spans="1:12" ht="12.75">
      <c r="A211" s="179" t="s">
        <v>198</v>
      </c>
      <c r="B211" s="180" t="s">
        <v>195</v>
      </c>
      <c r="C211" s="180" t="s">
        <v>73</v>
      </c>
      <c r="D211" s="220" t="s">
        <v>208</v>
      </c>
      <c r="E211" s="112" t="s">
        <v>23</v>
      </c>
      <c r="F211" s="104">
        <f t="shared" si="17"/>
        <v>1300</v>
      </c>
      <c r="G211" s="104">
        <f t="shared" si="17"/>
        <v>2672</v>
      </c>
      <c r="H211" s="104">
        <f t="shared" si="17"/>
        <v>5507</v>
      </c>
      <c r="I211" s="182"/>
      <c r="J211" s="184"/>
      <c r="K211" s="184"/>
      <c r="L211" s="186"/>
    </row>
    <row r="212" spans="1:12" ht="12.75">
      <c r="A212" s="179"/>
      <c r="B212" s="180"/>
      <c r="C212" s="180"/>
      <c r="D212" s="220"/>
      <c r="E212" s="102" t="s">
        <v>24</v>
      </c>
      <c r="F212" s="104">
        <v>1300</v>
      </c>
      <c r="G212" s="101">
        <v>2672</v>
      </c>
      <c r="H212" s="101">
        <v>5507</v>
      </c>
      <c r="I212" s="182"/>
      <c r="J212" s="184"/>
      <c r="K212" s="184"/>
      <c r="L212" s="186"/>
    </row>
    <row r="213" spans="1:12" ht="12.75" customHeight="1">
      <c r="A213" s="179"/>
      <c r="B213" s="180"/>
      <c r="C213" s="180"/>
      <c r="D213" s="220"/>
      <c r="E213" s="102" t="s">
        <v>25</v>
      </c>
      <c r="F213" s="104"/>
      <c r="G213" s="101"/>
      <c r="H213" s="101"/>
      <c r="I213" s="182"/>
      <c r="J213" s="184"/>
      <c r="K213" s="184"/>
      <c r="L213" s="186"/>
    </row>
    <row r="214" spans="1:12" ht="12.75">
      <c r="A214" s="34"/>
      <c r="B214" s="155" t="s">
        <v>20</v>
      </c>
      <c r="C214" s="155"/>
      <c r="D214" s="155"/>
      <c r="E214" s="94" t="s">
        <v>12</v>
      </c>
      <c r="F214" s="99">
        <f>F215+F217</f>
        <v>1000</v>
      </c>
      <c r="G214" s="99">
        <f>G215+G217</f>
        <v>2400</v>
      </c>
      <c r="H214" s="99">
        <f>H215+H217</f>
        <v>1731.9</v>
      </c>
      <c r="I214" s="182" t="s">
        <v>113</v>
      </c>
      <c r="J214" s="184">
        <v>1</v>
      </c>
      <c r="K214" s="184">
        <v>1</v>
      </c>
      <c r="L214" s="186">
        <v>1</v>
      </c>
    </row>
    <row r="215" spans="1:12" ht="12.75">
      <c r="A215" s="179" t="s">
        <v>89</v>
      </c>
      <c r="B215" s="180" t="s">
        <v>250</v>
      </c>
      <c r="C215" s="180" t="s">
        <v>73</v>
      </c>
      <c r="D215" s="181" t="s">
        <v>175</v>
      </c>
      <c r="E215" s="112" t="s">
        <v>41</v>
      </c>
      <c r="F215" s="104">
        <f>F216</f>
        <v>0</v>
      </c>
      <c r="G215" s="104">
        <f>G216</f>
        <v>0</v>
      </c>
      <c r="H215" s="104">
        <f>H216</f>
        <v>0</v>
      </c>
      <c r="I215" s="182"/>
      <c r="J215" s="184"/>
      <c r="K215" s="184"/>
      <c r="L215" s="186"/>
    </row>
    <row r="216" spans="1:12" ht="10.5" customHeight="1">
      <c r="A216" s="179"/>
      <c r="B216" s="180"/>
      <c r="C216" s="180"/>
      <c r="D216" s="181"/>
      <c r="E216" s="102" t="s">
        <v>22</v>
      </c>
      <c r="F216" s="104"/>
      <c r="G216" s="101"/>
      <c r="H216" s="101"/>
      <c r="I216" s="182"/>
      <c r="J216" s="184"/>
      <c r="K216" s="184"/>
      <c r="L216" s="186"/>
    </row>
    <row r="217" spans="1:12" ht="12.75">
      <c r="A217" s="179"/>
      <c r="B217" s="180"/>
      <c r="C217" s="180"/>
      <c r="D217" s="181"/>
      <c r="E217" s="112" t="s">
        <v>23</v>
      </c>
      <c r="F217" s="104">
        <f>F218</f>
        <v>1000</v>
      </c>
      <c r="G217" s="104">
        <f>G218</f>
        <v>2400</v>
      </c>
      <c r="H217" s="104">
        <f>H218</f>
        <v>1731.9</v>
      </c>
      <c r="I217" s="182"/>
      <c r="J217" s="184"/>
      <c r="K217" s="184"/>
      <c r="L217" s="186"/>
    </row>
    <row r="218" spans="1:12" ht="12.75">
      <c r="A218" s="179"/>
      <c r="B218" s="180"/>
      <c r="C218" s="180"/>
      <c r="D218" s="181"/>
      <c r="E218" s="102" t="s">
        <v>24</v>
      </c>
      <c r="F218" s="104">
        <v>1000</v>
      </c>
      <c r="G218" s="101">
        <v>2400</v>
      </c>
      <c r="H218" s="101">
        <v>1731.9</v>
      </c>
      <c r="I218" s="182"/>
      <c r="J218" s="184"/>
      <c r="K218" s="184"/>
      <c r="L218" s="186"/>
    </row>
    <row r="219" spans="1:12" ht="15" customHeight="1">
      <c r="A219" s="179"/>
      <c r="B219" s="180"/>
      <c r="C219" s="180"/>
      <c r="D219" s="181"/>
      <c r="E219" s="102" t="s">
        <v>25</v>
      </c>
      <c r="F219" s="104"/>
      <c r="G219" s="101"/>
      <c r="H219" s="101"/>
      <c r="I219" s="182"/>
      <c r="J219" s="184"/>
      <c r="K219" s="184"/>
      <c r="L219" s="186"/>
    </row>
    <row r="220" spans="1:12" ht="14.25" customHeight="1">
      <c r="A220" s="34"/>
      <c r="B220" s="155" t="s">
        <v>20</v>
      </c>
      <c r="C220" s="155"/>
      <c r="D220" s="155"/>
      <c r="E220" s="94" t="s">
        <v>12</v>
      </c>
      <c r="F220" s="99">
        <f aca="true" t="shared" si="18" ref="F220:H221">F221</f>
        <v>1278.7</v>
      </c>
      <c r="G220" s="99">
        <f t="shared" si="18"/>
        <v>0</v>
      </c>
      <c r="H220" s="99">
        <f t="shared" si="18"/>
        <v>0</v>
      </c>
      <c r="I220" s="182" t="s">
        <v>113</v>
      </c>
      <c r="J220" s="184">
        <v>1</v>
      </c>
      <c r="K220" s="184"/>
      <c r="L220" s="186"/>
    </row>
    <row r="221" spans="1:12" ht="14.25" customHeight="1">
      <c r="A221" s="179" t="s">
        <v>90</v>
      </c>
      <c r="B221" s="180" t="s">
        <v>251</v>
      </c>
      <c r="C221" s="180" t="s">
        <v>73</v>
      </c>
      <c r="D221" s="181" t="s">
        <v>175</v>
      </c>
      <c r="E221" s="112" t="s">
        <v>41</v>
      </c>
      <c r="F221" s="104">
        <f t="shared" si="18"/>
        <v>1278.7</v>
      </c>
      <c r="G221" s="104">
        <f t="shared" si="18"/>
        <v>0</v>
      </c>
      <c r="H221" s="104">
        <f t="shared" si="18"/>
        <v>0</v>
      </c>
      <c r="I221" s="182"/>
      <c r="J221" s="184"/>
      <c r="K221" s="184"/>
      <c r="L221" s="186"/>
    </row>
    <row r="222" spans="1:12" ht="12.75">
      <c r="A222" s="179"/>
      <c r="B222" s="180"/>
      <c r="C222" s="180"/>
      <c r="D222" s="181"/>
      <c r="E222" s="102" t="s">
        <v>22</v>
      </c>
      <c r="F222" s="104">
        <v>1278.7</v>
      </c>
      <c r="G222" s="101"/>
      <c r="H222" s="101"/>
      <c r="I222" s="182"/>
      <c r="J222" s="184"/>
      <c r="K222" s="184"/>
      <c r="L222" s="186"/>
    </row>
    <row r="223" spans="1:12" ht="12.75">
      <c r="A223" s="34"/>
      <c r="B223" s="155" t="s">
        <v>20</v>
      </c>
      <c r="C223" s="155"/>
      <c r="D223" s="155"/>
      <c r="E223" s="94" t="s">
        <v>12</v>
      </c>
      <c r="F223" s="99">
        <f>F224</f>
        <v>150</v>
      </c>
      <c r="G223" s="99">
        <f>G224+G226</f>
        <v>2700</v>
      </c>
      <c r="H223" s="99">
        <f>H224+H226</f>
        <v>1950</v>
      </c>
      <c r="I223" s="182" t="s">
        <v>114</v>
      </c>
      <c r="J223" s="184">
        <v>1</v>
      </c>
      <c r="K223" s="184">
        <v>1</v>
      </c>
      <c r="L223" s="186">
        <v>1</v>
      </c>
    </row>
    <row r="224" spans="1:12" ht="12.75">
      <c r="A224" s="179" t="s">
        <v>91</v>
      </c>
      <c r="B224" s="180" t="s">
        <v>196</v>
      </c>
      <c r="C224" s="180" t="s">
        <v>79</v>
      </c>
      <c r="D224" s="181" t="s">
        <v>176</v>
      </c>
      <c r="E224" s="112" t="s">
        <v>41</v>
      </c>
      <c r="F224" s="113">
        <f>F225+F226</f>
        <v>150</v>
      </c>
      <c r="G224" s="113">
        <f>G225</f>
        <v>405</v>
      </c>
      <c r="H224" s="104">
        <f>H225</f>
        <v>292.5</v>
      </c>
      <c r="I224" s="182"/>
      <c r="J224" s="184"/>
      <c r="K224" s="184"/>
      <c r="L224" s="186"/>
    </row>
    <row r="225" spans="1:12" ht="12.75">
      <c r="A225" s="179"/>
      <c r="B225" s="180"/>
      <c r="C225" s="180"/>
      <c r="D225" s="181"/>
      <c r="E225" s="102" t="s">
        <v>22</v>
      </c>
      <c r="F225" s="104">
        <v>22.5</v>
      </c>
      <c r="G225" s="101">
        <v>405</v>
      </c>
      <c r="H225" s="101">
        <v>292.5</v>
      </c>
      <c r="I225" s="182"/>
      <c r="J225" s="184"/>
      <c r="K225" s="184"/>
      <c r="L225" s="186"/>
    </row>
    <row r="226" spans="1:12" ht="12.75">
      <c r="A226" s="179"/>
      <c r="B226" s="180"/>
      <c r="C226" s="180"/>
      <c r="D226" s="181"/>
      <c r="E226" s="115" t="s">
        <v>28</v>
      </c>
      <c r="F226" s="104">
        <v>127.5</v>
      </c>
      <c r="G226" s="101">
        <v>2295</v>
      </c>
      <c r="H226" s="101">
        <v>1657.5</v>
      </c>
      <c r="I226" s="182"/>
      <c r="J226" s="184"/>
      <c r="K226" s="184"/>
      <c r="L226" s="186"/>
    </row>
    <row r="227" spans="1:12" ht="12.75">
      <c r="A227" s="34"/>
      <c r="B227" s="155" t="s">
        <v>20</v>
      </c>
      <c r="C227" s="155"/>
      <c r="D227" s="155"/>
      <c r="E227" s="94" t="s">
        <v>12</v>
      </c>
      <c r="F227" s="99">
        <f>F228+F230</f>
        <v>120</v>
      </c>
      <c r="G227" s="99">
        <f>G228+G230</f>
        <v>1380</v>
      </c>
      <c r="H227" s="99">
        <f>H228+H230</f>
        <v>0</v>
      </c>
      <c r="I227" s="182" t="s">
        <v>114</v>
      </c>
      <c r="J227" s="184">
        <v>1</v>
      </c>
      <c r="K227" s="184">
        <v>1</v>
      </c>
      <c r="L227" s="186"/>
    </row>
    <row r="228" spans="1:12" ht="12.75">
      <c r="A228" s="179" t="s">
        <v>92</v>
      </c>
      <c r="B228" s="180" t="s">
        <v>252</v>
      </c>
      <c r="C228" s="180" t="s">
        <v>79</v>
      </c>
      <c r="D228" s="181" t="s">
        <v>176</v>
      </c>
      <c r="E228" s="112" t="s">
        <v>41</v>
      </c>
      <c r="F228" s="104">
        <f>F229</f>
        <v>18</v>
      </c>
      <c r="G228" s="104">
        <f>G229</f>
        <v>207</v>
      </c>
      <c r="H228" s="104">
        <f>H229</f>
        <v>0</v>
      </c>
      <c r="I228" s="182"/>
      <c r="J228" s="184"/>
      <c r="K228" s="184"/>
      <c r="L228" s="186"/>
    </row>
    <row r="229" spans="1:12" ht="12.75">
      <c r="A229" s="179"/>
      <c r="B229" s="180"/>
      <c r="C229" s="180"/>
      <c r="D229" s="181"/>
      <c r="E229" s="102" t="s">
        <v>22</v>
      </c>
      <c r="F229" s="104">
        <v>18</v>
      </c>
      <c r="G229" s="101">
        <v>207</v>
      </c>
      <c r="H229" s="101"/>
      <c r="I229" s="182"/>
      <c r="J229" s="184"/>
      <c r="K229" s="184"/>
      <c r="L229" s="186"/>
    </row>
    <row r="230" spans="1:12" ht="12.75">
      <c r="A230" s="179"/>
      <c r="B230" s="180"/>
      <c r="C230" s="180"/>
      <c r="D230" s="181"/>
      <c r="E230" s="115" t="s">
        <v>28</v>
      </c>
      <c r="F230" s="104">
        <v>102</v>
      </c>
      <c r="G230" s="101">
        <v>1173</v>
      </c>
      <c r="H230" s="101"/>
      <c r="I230" s="182"/>
      <c r="J230" s="184"/>
      <c r="K230" s="184"/>
      <c r="L230" s="186"/>
    </row>
    <row r="231" spans="1:12" ht="12.75" customHeight="1">
      <c r="A231" s="34"/>
      <c r="B231" s="155" t="s">
        <v>20</v>
      </c>
      <c r="C231" s="155"/>
      <c r="D231" s="155"/>
      <c r="E231" s="94" t="s">
        <v>12</v>
      </c>
      <c r="F231" s="99">
        <f>F232+F234</f>
        <v>150</v>
      </c>
      <c r="G231" s="99">
        <f>G232+G234</f>
        <v>4350</v>
      </c>
      <c r="H231" s="99">
        <f>H232+H234</f>
        <v>0</v>
      </c>
      <c r="I231" s="182" t="s">
        <v>114</v>
      </c>
      <c r="J231" s="184">
        <v>1</v>
      </c>
      <c r="K231" s="184">
        <v>1</v>
      </c>
      <c r="L231" s="186"/>
    </row>
    <row r="232" spans="1:12" ht="12.75">
      <c r="A232" s="179" t="s">
        <v>93</v>
      </c>
      <c r="B232" s="180" t="s">
        <v>253</v>
      </c>
      <c r="C232" s="180" t="s">
        <v>79</v>
      </c>
      <c r="D232" s="181" t="s">
        <v>176</v>
      </c>
      <c r="E232" s="112" t="s">
        <v>41</v>
      </c>
      <c r="F232" s="104">
        <f>F233</f>
        <v>22.5</v>
      </c>
      <c r="G232" s="104">
        <f>G233</f>
        <v>652.5</v>
      </c>
      <c r="H232" s="104">
        <f>H233</f>
        <v>0</v>
      </c>
      <c r="I232" s="182"/>
      <c r="J232" s="184"/>
      <c r="K232" s="184"/>
      <c r="L232" s="186"/>
    </row>
    <row r="233" spans="1:12" ht="12.75">
      <c r="A233" s="179"/>
      <c r="B233" s="180"/>
      <c r="C233" s="180"/>
      <c r="D233" s="181"/>
      <c r="E233" s="102" t="s">
        <v>22</v>
      </c>
      <c r="F233" s="104">
        <v>22.5</v>
      </c>
      <c r="G233" s="101">
        <v>652.5</v>
      </c>
      <c r="H233" s="101"/>
      <c r="I233" s="182"/>
      <c r="J233" s="184"/>
      <c r="K233" s="184"/>
      <c r="L233" s="186"/>
    </row>
    <row r="234" spans="1:12" ht="12.75">
      <c r="A234" s="179"/>
      <c r="B234" s="180"/>
      <c r="C234" s="180"/>
      <c r="D234" s="181"/>
      <c r="E234" s="115" t="s">
        <v>28</v>
      </c>
      <c r="F234" s="104">
        <v>127.5</v>
      </c>
      <c r="G234" s="101">
        <v>3697.5</v>
      </c>
      <c r="H234" s="101"/>
      <c r="I234" s="182"/>
      <c r="J234" s="184"/>
      <c r="K234" s="184"/>
      <c r="L234" s="186"/>
    </row>
    <row r="235" spans="1:12" ht="12.75">
      <c r="A235" s="34"/>
      <c r="B235" s="155" t="s">
        <v>20</v>
      </c>
      <c r="C235" s="155"/>
      <c r="D235" s="155"/>
      <c r="E235" s="94" t="s">
        <v>12</v>
      </c>
      <c r="F235" s="99">
        <f>F236+F238</f>
        <v>800</v>
      </c>
      <c r="G235" s="99">
        <f>G236+G238</f>
        <v>2000</v>
      </c>
      <c r="H235" s="99">
        <f>H236+H238</f>
        <v>2200</v>
      </c>
      <c r="I235" s="182" t="s">
        <v>114</v>
      </c>
      <c r="J235" s="184">
        <v>1</v>
      </c>
      <c r="K235" s="184">
        <v>1</v>
      </c>
      <c r="L235" s="186">
        <v>1</v>
      </c>
    </row>
    <row r="236" spans="1:12" ht="12.75">
      <c r="A236" s="179" t="s">
        <v>94</v>
      </c>
      <c r="B236" s="180" t="s">
        <v>254</v>
      </c>
      <c r="C236" s="180" t="s">
        <v>79</v>
      </c>
      <c r="D236" s="181" t="s">
        <v>176</v>
      </c>
      <c r="E236" s="112" t="s">
        <v>23</v>
      </c>
      <c r="F236" s="104">
        <f>F237</f>
        <v>120</v>
      </c>
      <c r="G236" s="104">
        <f>G237</f>
        <v>300</v>
      </c>
      <c r="H236" s="104">
        <f>H237</f>
        <v>330</v>
      </c>
      <c r="I236" s="182"/>
      <c r="J236" s="184"/>
      <c r="K236" s="184"/>
      <c r="L236" s="186"/>
    </row>
    <row r="237" spans="1:12" ht="12.75">
      <c r="A237" s="179"/>
      <c r="B237" s="180"/>
      <c r="C237" s="180"/>
      <c r="D237" s="181"/>
      <c r="E237" s="102" t="s">
        <v>24</v>
      </c>
      <c r="F237" s="104">
        <v>120</v>
      </c>
      <c r="G237" s="101">
        <v>300</v>
      </c>
      <c r="H237" s="101">
        <v>330</v>
      </c>
      <c r="I237" s="182"/>
      <c r="J237" s="184"/>
      <c r="K237" s="184"/>
      <c r="L237" s="186"/>
    </row>
    <row r="238" spans="1:12" ht="12.75">
      <c r="A238" s="179"/>
      <c r="B238" s="180"/>
      <c r="C238" s="180"/>
      <c r="D238" s="181"/>
      <c r="E238" s="115" t="s">
        <v>28</v>
      </c>
      <c r="F238" s="104">
        <v>680</v>
      </c>
      <c r="G238" s="101">
        <v>1700</v>
      </c>
      <c r="H238" s="101">
        <v>1870</v>
      </c>
      <c r="I238" s="182"/>
      <c r="J238" s="184"/>
      <c r="K238" s="184"/>
      <c r="L238" s="186"/>
    </row>
    <row r="239" spans="1:12" ht="14.25" customHeight="1">
      <c r="A239" s="34"/>
      <c r="B239" s="155" t="s">
        <v>20</v>
      </c>
      <c r="C239" s="155"/>
      <c r="D239" s="155"/>
      <c r="E239" s="94" t="s">
        <v>12</v>
      </c>
      <c r="F239" s="99">
        <f>F240+F242</f>
        <v>800</v>
      </c>
      <c r="G239" s="99">
        <f>G240+G242</f>
        <v>746</v>
      </c>
      <c r="H239" s="99">
        <f>H240+H242</f>
        <v>0</v>
      </c>
      <c r="I239" s="182" t="s">
        <v>114</v>
      </c>
      <c r="J239" s="159">
        <v>1</v>
      </c>
      <c r="K239" s="159">
        <v>1</v>
      </c>
      <c r="L239" s="162"/>
    </row>
    <row r="240" spans="1:12" ht="18" customHeight="1">
      <c r="A240" s="165" t="s">
        <v>95</v>
      </c>
      <c r="B240" s="168" t="s">
        <v>255</v>
      </c>
      <c r="C240" s="211" t="s">
        <v>79</v>
      </c>
      <c r="D240" s="174" t="s">
        <v>176</v>
      </c>
      <c r="E240" s="112" t="s">
        <v>23</v>
      </c>
      <c r="F240" s="104">
        <f>F241</f>
        <v>120</v>
      </c>
      <c r="G240" s="104">
        <f>G241</f>
        <v>111.9</v>
      </c>
      <c r="H240" s="104">
        <f>H241</f>
        <v>0</v>
      </c>
      <c r="I240" s="182"/>
      <c r="J240" s="160"/>
      <c r="K240" s="160"/>
      <c r="L240" s="163"/>
    </row>
    <row r="241" spans="1:12" ht="14.25" customHeight="1">
      <c r="A241" s="166"/>
      <c r="B241" s="169"/>
      <c r="C241" s="268"/>
      <c r="D241" s="175"/>
      <c r="E241" s="102" t="s">
        <v>24</v>
      </c>
      <c r="F241" s="104">
        <v>120</v>
      </c>
      <c r="G241" s="104">
        <v>111.9</v>
      </c>
      <c r="H241" s="101"/>
      <c r="I241" s="182"/>
      <c r="J241" s="160"/>
      <c r="K241" s="160"/>
      <c r="L241" s="163"/>
    </row>
    <row r="242" spans="1:12" ht="13.5" customHeight="1">
      <c r="A242" s="167"/>
      <c r="B242" s="170"/>
      <c r="C242" s="212"/>
      <c r="D242" s="176"/>
      <c r="E242" s="115" t="s">
        <v>28</v>
      </c>
      <c r="F242" s="104">
        <v>680</v>
      </c>
      <c r="G242" s="104">
        <v>634.1</v>
      </c>
      <c r="H242" s="101"/>
      <c r="I242" s="182"/>
      <c r="J242" s="161"/>
      <c r="K242" s="161"/>
      <c r="L242" s="164"/>
    </row>
    <row r="243" spans="1:12" ht="12.75">
      <c r="A243" s="34"/>
      <c r="B243" s="155" t="s">
        <v>20</v>
      </c>
      <c r="C243" s="155"/>
      <c r="D243" s="155"/>
      <c r="E243" s="94" t="s">
        <v>12</v>
      </c>
      <c r="F243" s="99">
        <f>F245</f>
        <v>120.2</v>
      </c>
      <c r="G243" s="99">
        <f>G244</f>
        <v>0</v>
      </c>
      <c r="H243" s="99">
        <f>H244</f>
        <v>0</v>
      </c>
      <c r="I243" s="182" t="s">
        <v>115</v>
      </c>
      <c r="J243" s="184">
        <v>1</v>
      </c>
      <c r="K243" s="184"/>
      <c r="L243" s="186"/>
    </row>
    <row r="244" spans="1:12" ht="16.5" customHeight="1">
      <c r="A244" s="179" t="s">
        <v>96</v>
      </c>
      <c r="B244" s="180" t="s">
        <v>256</v>
      </c>
      <c r="C244" s="180" t="s">
        <v>257</v>
      </c>
      <c r="D244" s="181" t="s">
        <v>176</v>
      </c>
      <c r="E244" s="112" t="s">
        <v>41</v>
      </c>
      <c r="F244" s="104">
        <f>F245</f>
        <v>120.2</v>
      </c>
      <c r="G244" s="104">
        <f>G245</f>
        <v>0</v>
      </c>
      <c r="H244" s="104">
        <f>H245</f>
        <v>0</v>
      </c>
      <c r="I244" s="182"/>
      <c r="J244" s="184"/>
      <c r="K244" s="184"/>
      <c r="L244" s="186"/>
    </row>
    <row r="245" spans="1:12" ht="15" customHeight="1">
      <c r="A245" s="179"/>
      <c r="B245" s="180"/>
      <c r="C245" s="180"/>
      <c r="D245" s="181"/>
      <c r="E245" s="102" t="s">
        <v>21</v>
      </c>
      <c r="F245" s="104">
        <v>120.2</v>
      </c>
      <c r="G245" s="104"/>
      <c r="H245" s="101"/>
      <c r="I245" s="182"/>
      <c r="J245" s="184"/>
      <c r="K245" s="184"/>
      <c r="L245" s="186"/>
    </row>
    <row r="246" spans="1:12" ht="15" customHeight="1">
      <c r="A246" s="34"/>
      <c r="B246" s="155" t="s">
        <v>20</v>
      </c>
      <c r="C246" s="155"/>
      <c r="D246" s="155"/>
      <c r="E246" s="94" t="s">
        <v>12</v>
      </c>
      <c r="F246" s="106">
        <f>F247+F249</f>
        <v>269.8</v>
      </c>
      <c r="G246" s="106">
        <f>G247+G249</f>
        <v>0</v>
      </c>
      <c r="H246" s="106">
        <f>H247+H249</f>
        <v>0</v>
      </c>
      <c r="I246" s="156" t="s">
        <v>114</v>
      </c>
      <c r="J246" s="159">
        <v>1</v>
      </c>
      <c r="K246" s="159"/>
      <c r="L246" s="162"/>
    </row>
    <row r="247" spans="1:12" ht="15" customHeight="1">
      <c r="A247" s="89"/>
      <c r="B247" s="262" t="s">
        <v>258</v>
      </c>
      <c r="C247" s="168" t="s">
        <v>79</v>
      </c>
      <c r="D247" s="265" t="s">
        <v>176</v>
      </c>
      <c r="E247" s="115" t="s">
        <v>23</v>
      </c>
      <c r="F247" s="104">
        <f>F248</f>
        <v>40.5</v>
      </c>
      <c r="G247" s="104">
        <f>G248</f>
        <v>0</v>
      </c>
      <c r="H247" s="104">
        <f>H248</f>
        <v>0</v>
      </c>
      <c r="I247" s="157"/>
      <c r="J247" s="160"/>
      <c r="K247" s="160"/>
      <c r="L247" s="163"/>
    </row>
    <row r="248" spans="1:12" ht="15" customHeight="1">
      <c r="A248" s="88" t="s">
        <v>97</v>
      </c>
      <c r="B248" s="263"/>
      <c r="C248" s="169"/>
      <c r="D248" s="266"/>
      <c r="E248" s="102" t="s">
        <v>24</v>
      </c>
      <c r="F248" s="104">
        <v>40.5</v>
      </c>
      <c r="G248" s="104"/>
      <c r="H248" s="101"/>
      <c r="I248" s="157"/>
      <c r="J248" s="160"/>
      <c r="K248" s="160"/>
      <c r="L248" s="163"/>
    </row>
    <row r="249" spans="1:12" ht="15" customHeight="1">
      <c r="A249" s="86"/>
      <c r="B249" s="264"/>
      <c r="C249" s="170"/>
      <c r="D249" s="267"/>
      <c r="E249" s="115" t="s">
        <v>28</v>
      </c>
      <c r="F249" s="104">
        <v>229.3</v>
      </c>
      <c r="G249" s="104"/>
      <c r="H249" s="101"/>
      <c r="I249" s="158"/>
      <c r="J249" s="161"/>
      <c r="K249" s="161"/>
      <c r="L249" s="164"/>
    </row>
    <row r="250" spans="1:12" ht="12.75" customHeight="1">
      <c r="A250" s="128"/>
      <c r="B250" s="217" t="s">
        <v>20</v>
      </c>
      <c r="C250" s="218"/>
      <c r="D250" s="219"/>
      <c r="E250" s="94" t="s">
        <v>12</v>
      </c>
      <c r="F250" s="99">
        <f>F251+F254</f>
        <v>1855.4</v>
      </c>
      <c r="G250" s="99">
        <f>G251+G254</f>
        <v>3710</v>
      </c>
      <c r="H250" s="99">
        <f>H251+H254</f>
        <v>1843.5</v>
      </c>
      <c r="I250" s="156" t="s">
        <v>113</v>
      </c>
      <c r="J250" s="159">
        <v>1</v>
      </c>
      <c r="K250" s="159">
        <v>1</v>
      </c>
      <c r="L250" s="162">
        <v>1</v>
      </c>
    </row>
    <row r="251" spans="1:12" ht="12.75" customHeight="1">
      <c r="A251" s="165" t="s">
        <v>199</v>
      </c>
      <c r="B251" s="168" t="s">
        <v>109</v>
      </c>
      <c r="C251" s="168" t="s">
        <v>108</v>
      </c>
      <c r="D251" s="174" t="s">
        <v>175</v>
      </c>
      <c r="E251" s="112" t="s">
        <v>41</v>
      </c>
      <c r="F251" s="104">
        <f>F252+F253</f>
        <v>255.4</v>
      </c>
      <c r="G251" s="104">
        <f>G252+G253</f>
        <v>1010</v>
      </c>
      <c r="H251" s="104">
        <f>H252+H253</f>
        <v>643.5</v>
      </c>
      <c r="I251" s="157"/>
      <c r="J251" s="160"/>
      <c r="K251" s="160"/>
      <c r="L251" s="163"/>
    </row>
    <row r="252" spans="1:12" ht="12.75">
      <c r="A252" s="166"/>
      <c r="B252" s="169"/>
      <c r="C252" s="169"/>
      <c r="D252" s="175"/>
      <c r="E252" s="102" t="s">
        <v>40</v>
      </c>
      <c r="F252" s="104"/>
      <c r="G252" s="104"/>
      <c r="H252" s="101"/>
      <c r="I252" s="157"/>
      <c r="J252" s="160"/>
      <c r="K252" s="160"/>
      <c r="L252" s="163"/>
    </row>
    <row r="253" spans="1:12" ht="12.75">
      <c r="A253" s="166"/>
      <c r="B253" s="169"/>
      <c r="C253" s="169"/>
      <c r="D253" s="175"/>
      <c r="E253" s="102" t="s">
        <v>22</v>
      </c>
      <c r="F253" s="104">
        <v>255.4</v>
      </c>
      <c r="G253" s="104">
        <v>1010</v>
      </c>
      <c r="H253" s="101">
        <v>643.5</v>
      </c>
      <c r="I253" s="157"/>
      <c r="J253" s="160"/>
      <c r="K253" s="160"/>
      <c r="L253" s="163"/>
    </row>
    <row r="254" spans="1:12" ht="12.75">
      <c r="A254" s="166"/>
      <c r="B254" s="169"/>
      <c r="C254" s="169"/>
      <c r="D254" s="175"/>
      <c r="E254" s="112" t="s">
        <v>23</v>
      </c>
      <c r="F254" s="104">
        <f>F255+F257</f>
        <v>1600</v>
      </c>
      <c r="G254" s="104">
        <f>G255+G257</f>
        <v>2700</v>
      </c>
      <c r="H254" s="104">
        <f>H255+H257</f>
        <v>1200</v>
      </c>
      <c r="I254" s="157"/>
      <c r="J254" s="160"/>
      <c r="K254" s="160"/>
      <c r="L254" s="163"/>
    </row>
    <row r="255" spans="1:12" ht="12.75">
      <c r="A255" s="166"/>
      <c r="B255" s="169"/>
      <c r="C255" s="169"/>
      <c r="D255" s="175"/>
      <c r="E255" s="102" t="s">
        <v>24</v>
      </c>
      <c r="F255" s="104">
        <f>F256</f>
        <v>1600</v>
      </c>
      <c r="G255" s="104">
        <f>G256</f>
        <v>2700</v>
      </c>
      <c r="H255" s="104">
        <f>H256</f>
        <v>1200</v>
      </c>
      <c r="I255" s="157"/>
      <c r="J255" s="160"/>
      <c r="K255" s="160"/>
      <c r="L255" s="163"/>
    </row>
    <row r="256" spans="1:12" ht="12.75">
      <c r="A256" s="166"/>
      <c r="B256" s="169"/>
      <c r="C256" s="169"/>
      <c r="D256" s="175"/>
      <c r="E256" s="102" t="s">
        <v>25</v>
      </c>
      <c r="F256" s="104">
        <v>1600</v>
      </c>
      <c r="G256" s="101">
        <v>2700</v>
      </c>
      <c r="H256" s="101">
        <v>1200</v>
      </c>
      <c r="I256" s="157"/>
      <c r="J256" s="160"/>
      <c r="K256" s="160"/>
      <c r="L256" s="163"/>
    </row>
    <row r="257" spans="1:12" ht="12.75">
      <c r="A257" s="166"/>
      <c r="B257" s="169"/>
      <c r="C257" s="169"/>
      <c r="D257" s="175"/>
      <c r="E257" s="102" t="s">
        <v>26</v>
      </c>
      <c r="F257" s="104"/>
      <c r="G257" s="101"/>
      <c r="H257" s="101"/>
      <c r="I257" s="157"/>
      <c r="J257" s="160"/>
      <c r="K257" s="160"/>
      <c r="L257" s="163"/>
    </row>
    <row r="258" spans="1:12" ht="12.75">
      <c r="A258" s="34"/>
      <c r="B258" s="155" t="s">
        <v>20</v>
      </c>
      <c r="C258" s="155"/>
      <c r="D258" s="155"/>
      <c r="E258" s="94" t="s">
        <v>12</v>
      </c>
      <c r="F258" s="99">
        <f>F259+F261</f>
        <v>0</v>
      </c>
      <c r="G258" s="99">
        <f>G259+G261</f>
        <v>2000</v>
      </c>
      <c r="H258" s="99">
        <f>H259+H261</f>
        <v>2000</v>
      </c>
      <c r="I258" s="182" t="s">
        <v>113</v>
      </c>
      <c r="J258" s="184"/>
      <c r="K258" s="184">
        <v>1</v>
      </c>
      <c r="L258" s="186">
        <v>1</v>
      </c>
    </row>
    <row r="259" spans="1:12" ht="12.75">
      <c r="A259" s="179" t="s">
        <v>98</v>
      </c>
      <c r="B259" s="180" t="s">
        <v>265</v>
      </c>
      <c r="C259" s="180" t="s">
        <v>73</v>
      </c>
      <c r="D259" s="181" t="s">
        <v>175</v>
      </c>
      <c r="E259" s="112" t="s">
        <v>41</v>
      </c>
      <c r="F259" s="104">
        <f>F260</f>
        <v>0</v>
      </c>
      <c r="G259" s="104">
        <f>G260</f>
        <v>2000</v>
      </c>
      <c r="H259" s="104">
        <f>H260</f>
        <v>2000</v>
      </c>
      <c r="I259" s="182"/>
      <c r="J259" s="184"/>
      <c r="K259" s="184"/>
      <c r="L259" s="186"/>
    </row>
    <row r="260" spans="1:12" ht="12.75">
      <c r="A260" s="179"/>
      <c r="B260" s="180"/>
      <c r="C260" s="180"/>
      <c r="D260" s="181"/>
      <c r="E260" s="102" t="s">
        <v>22</v>
      </c>
      <c r="F260" s="104"/>
      <c r="G260" s="118">
        <v>2000</v>
      </c>
      <c r="H260" s="118">
        <v>2000</v>
      </c>
      <c r="I260" s="182"/>
      <c r="J260" s="184"/>
      <c r="K260" s="184"/>
      <c r="L260" s="186"/>
    </row>
    <row r="261" spans="1:12" ht="12.75">
      <c r="A261" s="179"/>
      <c r="B261" s="180"/>
      <c r="C261" s="180"/>
      <c r="D261" s="181"/>
      <c r="E261" s="115" t="s">
        <v>28</v>
      </c>
      <c r="F261" s="104"/>
      <c r="G261" s="101"/>
      <c r="H261" s="101"/>
      <c r="I261" s="182"/>
      <c r="J261" s="184"/>
      <c r="K261" s="184"/>
      <c r="L261" s="186"/>
    </row>
    <row r="262" spans="1:12" ht="15.75" customHeight="1">
      <c r="A262" s="34"/>
      <c r="B262" s="155" t="s">
        <v>20</v>
      </c>
      <c r="C262" s="155"/>
      <c r="D262" s="155"/>
      <c r="E262" s="94" t="s">
        <v>12</v>
      </c>
      <c r="F262" s="99">
        <f aca="true" t="shared" si="19" ref="F262:H263">F263</f>
        <v>0</v>
      </c>
      <c r="G262" s="99">
        <f t="shared" si="19"/>
        <v>4000</v>
      </c>
      <c r="H262" s="99">
        <f t="shared" si="19"/>
        <v>5075.9</v>
      </c>
      <c r="I262" s="182" t="s">
        <v>102</v>
      </c>
      <c r="J262" s="184"/>
      <c r="K262" s="184">
        <v>1</v>
      </c>
      <c r="L262" s="186">
        <v>1</v>
      </c>
    </row>
    <row r="263" spans="1:12" ht="14.25" customHeight="1">
      <c r="A263" s="179" t="s">
        <v>100</v>
      </c>
      <c r="B263" s="180" t="s">
        <v>266</v>
      </c>
      <c r="C263" s="180" t="s">
        <v>73</v>
      </c>
      <c r="D263" s="181" t="s">
        <v>175</v>
      </c>
      <c r="E263" s="112" t="s">
        <v>41</v>
      </c>
      <c r="F263" s="104">
        <f t="shared" si="19"/>
        <v>0</v>
      </c>
      <c r="G263" s="104">
        <f t="shared" si="19"/>
        <v>4000</v>
      </c>
      <c r="H263" s="104">
        <f t="shared" si="19"/>
        <v>5075.9</v>
      </c>
      <c r="I263" s="182"/>
      <c r="J263" s="184"/>
      <c r="K263" s="184"/>
      <c r="L263" s="186"/>
    </row>
    <row r="264" spans="1:12" ht="15.75" customHeight="1">
      <c r="A264" s="179"/>
      <c r="B264" s="180"/>
      <c r="C264" s="180"/>
      <c r="D264" s="181"/>
      <c r="E264" s="102" t="s">
        <v>22</v>
      </c>
      <c r="F264" s="104"/>
      <c r="G264" s="118">
        <v>4000</v>
      </c>
      <c r="H264" s="118">
        <v>5075.9</v>
      </c>
      <c r="I264" s="182"/>
      <c r="J264" s="184"/>
      <c r="K264" s="184"/>
      <c r="L264" s="186"/>
    </row>
    <row r="265" spans="1:12" ht="12.75" customHeight="1">
      <c r="A265" s="34"/>
      <c r="B265" s="155" t="s">
        <v>20</v>
      </c>
      <c r="C265" s="155"/>
      <c r="D265" s="155"/>
      <c r="E265" s="94" t="s">
        <v>12</v>
      </c>
      <c r="F265" s="99">
        <f>F266+F268</f>
        <v>50</v>
      </c>
      <c r="G265" s="99">
        <f>G266+G268</f>
        <v>300</v>
      </c>
      <c r="H265" s="99">
        <f>H266+H268</f>
        <v>450.6</v>
      </c>
      <c r="I265" s="156" t="s">
        <v>113</v>
      </c>
      <c r="J265" s="159">
        <v>1</v>
      </c>
      <c r="K265" s="159">
        <v>1</v>
      </c>
      <c r="L265" s="162">
        <v>1</v>
      </c>
    </row>
    <row r="266" spans="1:12" ht="12.75">
      <c r="A266" s="165" t="s">
        <v>101</v>
      </c>
      <c r="B266" s="168" t="s">
        <v>110</v>
      </c>
      <c r="C266" s="168" t="s">
        <v>108</v>
      </c>
      <c r="D266" s="174" t="s">
        <v>175</v>
      </c>
      <c r="E266" s="112" t="s">
        <v>41</v>
      </c>
      <c r="F266" s="104">
        <f>F267</f>
        <v>50</v>
      </c>
      <c r="G266" s="104">
        <f>G267</f>
        <v>0</v>
      </c>
      <c r="H266" s="104">
        <f>H267</f>
        <v>0</v>
      </c>
      <c r="I266" s="157"/>
      <c r="J266" s="160"/>
      <c r="K266" s="160"/>
      <c r="L266" s="163"/>
    </row>
    <row r="267" spans="1:12" ht="12.75">
      <c r="A267" s="166"/>
      <c r="B267" s="169"/>
      <c r="C267" s="169"/>
      <c r="D267" s="175"/>
      <c r="E267" s="102" t="s">
        <v>22</v>
      </c>
      <c r="F267" s="104">
        <v>50</v>
      </c>
      <c r="G267" s="118"/>
      <c r="H267" s="118"/>
      <c r="I267" s="157"/>
      <c r="J267" s="160"/>
      <c r="K267" s="160"/>
      <c r="L267" s="163"/>
    </row>
    <row r="268" spans="1:12" ht="12.75">
      <c r="A268" s="166"/>
      <c r="B268" s="169"/>
      <c r="C268" s="169"/>
      <c r="D268" s="175"/>
      <c r="E268" s="112" t="s">
        <v>23</v>
      </c>
      <c r="F268" s="104">
        <f aca="true" t="shared" si="20" ref="F268:H269">F269</f>
        <v>0</v>
      </c>
      <c r="G268" s="104">
        <f t="shared" si="20"/>
        <v>300</v>
      </c>
      <c r="H268" s="104">
        <f t="shared" si="20"/>
        <v>450.6</v>
      </c>
      <c r="I268" s="157"/>
      <c r="J268" s="160"/>
      <c r="K268" s="160"/>
      <c r="L268" s="163"/>
    </row>
    <row r="269" spans="1:12" ht="12.75">
      <c r="A269" s="166"/>
      <c r="B269" s="169"/>
      <c r="C269" s="169"/>
      <c r="D269" s="175"/>
      <c r="E269" s="102" t="s">
        <v>24</v>
      </c>
      <c r="F269" s="104">
        <f t="shared" si="20"/>
        <v>0</v>
      </c>
      <c r="G269" s="104">
        <f t="shared" si="20"/>
        <v>300</v>
      </c>
      <c r="H269" s="104">
        <f t="shared" si="20"/>
        <v>450.6</v>
      </c>
      <c r="I269" s="157"/>
      <c r="J269" s="160"/>
      <c r="K269" s="160"/>
      <c r="L269" s="163"/>
    </row>
    <row r="270" spans="1:12" ht="12.75">
      <c r="A270" s="167"/>
      <c r="B270" s="170"/>
      <c r="C270" s="170"/>
      <c r="D270" s="176"/>
      <c r="E270" s="102" t="s">
        <v>25</v>
      </c>
      <c r="F270" s="104"/>
      <c r="G270" s="101">
        <v>300</v>
      </c>
      <c r="H270" s="101">
        <v>450.6</v>
      </c>
      <c r="I270" s="158"/>
      <c r="J270" s="161"/>
      <c r="K270" s="161"/>
      <c r="L270" s="164"/>
    </row>
    <row r="271" spans="1:12" ht="12.75" customHeight="1">
      <c r="A271" s="34"/>
      <c r="B271" s="155" t="s">
        <v>20</v>
      </c>
      <c r="C271" s="155"/>
      <c r="D271" s="155"/>
      <c r="E271" s="94" t="s">
        <v>12</v>
      </c>
      <c r="F271" s="99">
        <f>F272</f>
        <v>600</v>
      </c>
      <c r="G271" s="99">
        <f>G272</f>
        <v>600</v>
      </c>
      <c r="H271" s="99">
        <f>H272</f>
        <v>536.5</v>
      </c>
      <c r="I271" s="182" t="s">
        <v>113</v>
      </c>
      <c r="J271" s="184"/>
      <c r="K271" s="184">
        <v>1</v>
      </c>
      <c r="L271" s="186">
        <v>1</v>
      </c>
    </row>
    <row r="272" spans="1:12" ht="12.75">
      <c r="A272" s="179" t="s">
        <v>105</v>
      </c>
      <c r="B272" s="180" t="s">
        <v>268</v>
      </c>
      <c r="C272" s="180" t="s">
        <v>108</v>
      </c>
      <c r="D272" s="181" t="s">
        <v>169</v>
      </c>
      <c r="E272" s="115" t="s">
        <v>41</v>
      </c>
      <c r="F272" s="104">
        <f>F274+F273</f>
        <v>600</v>
      </c>
      <c r="G272" s="104">
        <f>G274+G273</f>
        <v>600</v>
      </c>
      <c r="H272" s="104">
        <f>H274+H273</f>
        <v>536.5</v>
      </c>
      <c r="I272" s="182"/>
      <c r="J272" s="184"/>
      <c r="K272" s="184"/>
      <c r="L272" s="186"/>
    </row>
    <row r="273" spans="1:12" ht="12.75">
      <c r="A273" s="179"/>
      <c r="B273" s="180"/>
      <c r="C273" s="180"/>
      <c r="D273" s="181"/>
      <c r="E273" s="102" t="s">
        <v>40</v>
      </c>
      <c r="F273" s="104"/>
      <c r="G273" s="104"/>
      <c r="H273" s="104">
        <v>536.5</v>
      </c>
      <c r="I273" s="182"/>
      <c r="J273" s="184"/>
      <c r="K273" s="184"/>
      <c r="L273" s="186"/>
    </row>
    <row r="274" spans="1:12" ht="12.75">
      <c r="A274" s="179"/>
      <c r="B274" s="180"/>
      <c r="C274" s="180"/>
      <c r="D274" s="181"/>
      <c r="E274" s="102" t="s">
        <v>22</v>
      </c>
      <c r="F274" s="104">
        <v>600</v>
      </c>
      <c r="G274" s="101">
        <v>600</v>
      </c>
      <c r="H274" s="101"/>
      <c r="I274" s="182"/>
      <c r="J274" s="184"/>
      <c r="K274" s="184"/>
      <c r="L274" s="186"/>
    </row>
    <row r="275" spans="1:12" ht="12.75" customHeight="1">
      <c r="A275" s="34"/>
      <c r="B275" s="155" t="s">
        <v>20</v>
      </c>
      <c r="C275" s="155"/>
      <c r="D275" s="155"/>
      <c r="E275" s="94" t="s">
        <v>12</v>
      </c>
      <c r="F275" s="99">
        <f>F276+F278+F281</f>
        <v>1200</v>
      </c>
      <c r="G275" s="99">
        <f>G276+G278+G281</f>
        <v>4466</v>
      </c>
      <c r="H275" s="99">
        <f>H276+H278+H281</f>
        <v>7777.2</v>
      </c>
      <c r="I275" s="156" t="s">
        <v>113</v>
      </c>
      <c r="J275" s="195"/>
      <c r="K275" s="159">
        <v>1</v>
      </c>
      <c r="L275" s="162">
        <v>1</v>
      </c>
    </row>
    <row r="276" spans="1:12" ht="12.75" customHeight="1">
      <c r="A276" s="165" t="s">
        <v>106</v>
      </c>
      <c r="B276" s="168" t="s">
        <v>267</v>
      </c>
      <c r="C276" s="168" t="s">
        <v>108</v>
      </c>
      <c r="D276" s="174" t="s">
        <v>282</v>
      </c>
      <c r="E276" s="112" t="s">
        <v>41</v>
      </c>
      <c r="F276" s="104">
        <f>F277</f>
        <v>1200</v>
      </c>
      <c r="G276" s="104">
        <f>G277</f>
        <v>0</v>
      </c>
      <c r="H276" s="104">
        <f>H277</f>
        <v>0</v>
      </c>
      <c r="I276" s="157"/>
      <c r="J276" s="196"/>
      <c r="K276" s="160"/>
      <c r="L276" s="163"/>
    </row>
    <row r="277" spans="1:12" ht="12.75">
      <c r="A277" s="166"/>
      <c r="B277" s="169"/>
      <c r="C277" s="169"/>
      <c r="D277" s="175"/>
      <c r="E277" s="102" t="s">
        <v>22</v>
      </c>
      <c r="F277" s="104">
        <v>1200</v>
      </c>
      <c r="G277" s="118"/>
      <c r="H277" s="118"/>
      <c r="I277" s="157"/>
      <c r="J277" s="196"/>
      <c r="K277" s="160"/>
      <c r="L277" s="163"/>
    </row>
    <row r="278" spans="1:12" ht="12.75">
      <c r="A278" s="166"/>
      <c r="B278" s="169"/>
      <c r="C278" s="169"/>
      <c r="D278" s="175"/>
      <c r="E278" s="115" t="s">
        <v>23</v>
      </c>
      <c r="F278" s="104">
        <f aca="true" t="shared" si="21" ref="F278:H279">F279</f>
        <v>0</v>
      </c>
      <c r="G278" s="118">
        <f t="shared" si="21"/>
        <v>1466</v>
      </c>
      <c r="H278" s="118">
        <f t="shared" si="21"/>
        <v>4777.2</v>
      </c>
      <c r="I278" s="157"/>
      <c r="J278" s="196"/>
      <c r="K278" s="160"/>
      <c r="L278" s="163"/>
    </row>
    <row r="279" spans="1:12" ht="12.75">
      <c r="A279" s="166"/>
      <c r="B279" s="169"/>
      <c r="C279" s="169"/>
      <c r="D279" s="175"/>
      <c r="E279" s="102" t="s">
        <v>24</v>
      </c>
      <c r="F279" s="104">
        <f t="shared" si="21"/>
        <v>0</v>
      </c>
      <c r="G279" s="118">
        <f t="shared" si="21"/>
        <v>1466</v>
      </c>
      <c r="H279" s="118">
        <f t="shared" si="21"/>
        <v>4777.2</v>
      </c>
      <c r="I279" s="157"/>
      <c r="J279" s="196"/>
      <c r="K279" s="160"/>
      <c r="L279" s="163"/>
    </row>
    <row r="280" spans="1:12" ht="12.75">
      <c r="A280" s="166"/>
      <c r="B280" s="169"/>
      <c r="C280" s="169"/>
      <c r="D280" s="175"/>
      <c r="E280" s="102" t="s">
        <v>25</v>
      </c>
      <c r="F280" s="104"/>
      <c r="G280" s="118">
        <v>1466</v>
      </c>
      <c r="H280" s="118">
        <v>4777.2</v>
      </c>
      <c r="I280" s="157"/>
      <c r="J280" s="196"/>
      <c r="K280" s="160"/>
      <c r="L280" s="163"/>
    </row>
    <row r="281" spans="1:12" ht="12.75">
      <c r="A281" s="167"/>
      <c r="B281" s="170"/>
      <c r="C281" s="170"/>
      <c r="D281" s="176"/>
      <c r="E281" s="119" t="s">
        <v>28</v>
      </c>
      <c r="F281" s="104"/>
      <c r="G281" s="118">
        <v>3000</v>
      </c>
      <c r="H281" s="118">
        <v>3000</v>
      </c>
      <c r="I281" s="158"/>
      <c r="J281" s="197"/>
      <c r="K281" s="161"/>
      <c r="L281" s="164"/>
    </row>
    <row r="282" spans="1:12" ht="12.75">
      <c r="A282" s="128"/>
      <c r="B282" s="155" t="s">
        <v>20</v>
      </c>
      <c r="C282" s="155"/>
      <c r="D282" s="155"/>
      <c r="E282" s="94" t="s">
        <v>12</v>
      </c>
      <c r="F282" s="99">
        <f>F283+F287+F290</f>
        <v>21219</v>
      </c>
      <c r="G282" s="99">
        <f>G283+G287+G290</f>
        <v>23770</v>
      </c>
      <c r="H282" s="99">
        <f>H283+H287+H290</f>
        <v>24946</v>
      </c>
      <c r="I282" s="182" t="s">
        <v>102</v>
      </c>
      <c r="J282" s="184">
        <v>26</v>
      </c>
      <c r="K282" s="184">
        <v>27</v>
      </c>
      <c r="L282" s="186">
        <v>28</v>
      </c>
    </row>
    <row r="283" spans="1:12" ht="12.75">
      <c r="A283" s="179" t="s">
        <v>107</v>
      </c>
      <c r="B283" s="180" t="s">
        <v>200</v>
      </c>
      <c r="C283" s="180" t="s">
        <v>201</v>
      </c>
      <c r="D283" s="181" t="s">
        <v>209</v>
      </c>
      <c r="E283" s="112" t="s">
        <v>41</v>
      </c>
      <c r="F283" s="104">
        <f>F284+F286+F285</f>
        <v>15324</v>
      </c>
      <c r="G283" s="104">
        <f>G284+G286+G285</f>
        <v>17650</v>
      </c>
      <c r="H283" s="104">
        <f>H284+H286+H285</f>
        <v>22202</v>
      </c>
      <c r="I283" s="182"/>
      <c r="J283" s="184"/>
      <c r="K283" s="184"/>
      <c r="L283" s="186"/>
    </row>
    <row r="284" spans="1:12" ht="12.75">
      <c r="A284" s="179"/>
      <c r="B284" s="180"/>
      <c r="C284" s="180"/>
      <c r="D284" s="181"/>
      <c r="E284" s="117" t="s">
        <v>40</v>
      </c>
      <c r="F284" s="104">
        <v>15324</v>
      </c>
      <c r="G284" s="104">
        <v>15650</v>
      </c>
      <c r="H284" s="104">
        <v>19339</v>
      </c>
      <c r="I284" s="182"/>
      <c r="J284" s="184"/>
      <c r="K284" s="184"/>
      <c r="L284" s="186"/>
    </row>
    <row r="285" spans="1:12" ht="12.75">
      <c r="A285" s="179"/>
      <c r="B285" s="180"/>
      <c r="C285" s="180"/>
      <c r="D285" s="181"/>
      <c r="E285" s="117" t="s">
        <v>21</v>
      </c>
      <c r="F285" s="104"/>
      <c r="G285" s="104">
        <v>2000</v>
      </c>
      <c r="H285" s="104">
        <v>2863</v>
      </c>
      <c r="I285" s="182"/>
      <c r="J285" s="184"/>
      <c r="K285" s="184"/>
      <c r="L285" s="186"/>
    </row>
    <row r="286" spans="1:12" ht="12.75">
      <c r="A286" s="179"/>
      <c r="B286" s="180"/>
      <c r="C286" s="180"/>
      <c r="D286" s="181"/>
      <c r="E286" s="102" t="s">
        <v>22</v>
      </c>
      <c r="F286" s="104"/>
      <c r="G286" s="118"/>
      <c r="H286" s="118"/>
      <c r="I286" s="182"/>
      <c r="J286" s="184"/>
      <c r="K286" s="184"/>
      <c r="L286" s="186"/>
    </row>
    <row r="287" spans="1:12" ht="12.75">
      <c r="A287" s="179"/>
      <c r="B287" s="180"/>
      <c r="C287" s="180"/>
      <c r="D287" s="181"/>
      <c r="E287" s="115" t="s">
        <v>23</v>
      </c>
      <c r="F287" s="104">
        <f aca="true" t="shared" si="22" ref="F287:H288">F288</f>
        <v>5895</v>
      </c>
      <c r="G287" s="104">
        <f t="shared" si="22"/>
        <v>6120</v>
      </c>
      <c r="H287" s="104">
        <f t="shared" si="22"/>
        <v>2744</v>
      </c>
      <c r="I287" s="182"/>
      <c r="J287" s="184"/>
      <c r="K287" s="184"/>
      <c r="L287" s="186"/>
    </row>
    <row r="288" spans="1:12" ht="12.75">
      <c r="A288" s="179"/>
      <c r="B288" s="180"/>
      <c r="C288" s="180"/>
      <c r="D288" s="181"/>
      <c r="E288" s="102" t="s">
        <v>24</v>
      </c>
      <c r="F288" s="104">
        <f t="shared" si="22"/>
        <v>5895</v>
      </c>
      <c r="G288" s="104">
        <f t="shared" si="22"/>
        <v>6120</v>
      </c>
      <c r="H288" s="101">
        <f t="shared" si="22"/>
        <v>2744</v>
      </c>
      <c r="I288" s="182"/>
      <c r="J288" s="184"/>
      <c r="K288" s="184"/>
      <c r="L288" s="186"/>
    </row>
    <row r="289" spans="1:12" ht="12.75">
      <c r="A289" s="179"/>
      <c r="B289" s="180"/>
      <c r="C289" s="180"/>
      <c r="D289" s="181"/>
      <c r="E289" s="102" t="s">
        <v>25</v>
      </c>
      <c r="F289" s="104">
        <v>5895</v>
      </c>
      <c r="G289" s="104">
        <v>6120</v>
      </c>
      <c r="H289" s="101">
        <v>2744</v>
      </c>
      <c r="I289" s="182"/>
      <c r="J289" s="184"/>
      <c r="K289" s="184"/>
      <c r="L289" s="186"/>
    </row>
    <row r="290" spans="1:12" ht="12.75" customHeight="1">
      <c r="A290" s="179"/>
      <c r="B290" s="180"/>
      <c r="C290" s="180"/>
      <c r="D290" s="181"/>
      <c r="E290" s="134" t="s">
        <v>28</v>
      </c>
      <c r="F290" s="104"/>
      <c r="G290" s="101"/>
      <c r="H290" s="101"/>
      <c r="I290" s="182"/>
      <c r="J290" s="184"/>
      <c r="K290" s="184"/>
      <c r="L290" s="186"/>
    </row>
    <row r="291" spans="1:12" ht="12.75">
      <c r="A291" s="34"/>
      <c r="B291" s="155" t="s">
        <v>20</v>
      </c>
      <c r="C291" s="155"/>
      <c r="D291" s="155"/>
      <c r="E291" s="94" t="s">
        <v>12</v>
      </c>
      <c r="F291" s="99">
        <f>F292+F295</f>
        <v>1880</v>
      </c>
      <c r="G291" s="99">
        <f>G292+G295</f>
        <v>1628</v>
      </c>
      <c r="H291" s="99">
        <f>H292+H295</f>
        <v>1188</v>
      </c>
      <c r="I291" s="182" t="s">
        <v>103</v>
      </c>
      <c r="J291" s="184">
        <v>4</v>
      </c>
      <c r="K291" s="184">
        <v>4</v>
      </c>
      <c r="L291" s="186">
        <v>4</v>
      </c>
    </row>
    <row r="292" spans="1:12" ht="13.5" customHeight="1">
      <c r="A292" s="179" t="s">
        <v>181</v>
      </c>
      <c r="B292" s="180" t="s">
        <v>202</v>
      </c>
      <c r="C292" s="180" t="s">
        <v>201</v>
      </c>
      <c r="D292" s="181" t="s">
        <v>210</v>
      </c>
      <c r="E292" s="112" t="s">
        <v>41</v>
      </c>
      <c r="F292" s="104">
        <f>F293+F294</f>
        <v>1880</v>
      </c>
      <c r="G292" s="104">
        <f>G293+G294</f>
        <v>1628</v>
      </c>
      <c r="H292" s="104">
        <f>H293+H294</f>
        <v>1188</v>
      </c>
      <c r="I292" s="182"/>
      <c r="J292" s="184"/>
      <c r="K292" s="184"/>
      <c r="L292" s="186"/>
    </row>
    <row r="293" spans="1:12" ht="12.75" customHeight="1">
      <c r="A293" s="179"/>
      <c r="B293" s="180"/>
      <c r="C293" s="180"/>
      <c r="D293" s="181"/>
      <c r="E293" s="102" t="s">
        <v>40</v>
      </c>
      <c r="F293" s="104">
        <v>1180</v>
      </c>
      <c r="G293" s="104">
        <v>955</v>
      </c>
      <c r="H293" s="104">
        <v>1188</v>
      </c>
      <c r="I293" s="182"/>
      <c r="J293" s="184"/>
      <c r="K293" s="184"/>
      <c r="L293" s="186"/>
    </row>
    <row r="294" spans="1:12" ht="12" customHeight="1">
      <c r="A294" s="179"/>
      <c r="B294" s="180"/>
      <c r="C294" s="180"/>
      <c r="D294" s="181"/>
      <c r="E294" s="117" t="s">
        <v>22</v>
      </c>
      <c r="F294" s="104">
        <v>700</v>
      </c>
      <c r="G294" s="104">
        <v>673</v>
      </c>
      <c r="H294" s="104"/>
      <c r="I294" s="182"/>
      <c r="J294" s="184"/>
      <c r="K294" s="184"/>
      <c r="L294" s="186"/>
    </row>
    <row r="295" spans="1:12" ht="13.5" customHeight="1">
      <c r="A295" s="179"/>
      <c r="B295" s="180"/>
      <c r="C295" s="180"/>
      <c r="D295" s="181"/>
      <c r="E295" s="112" t="s">
        <v>23</v>
      </c>
      <c r="F295" s="104">
        <f aca="true" t="shared" si="23" ref="F295:H296">F296</f>
        <v>0</v>
      </c>
      <c r="G295" s="104">
        <f t="shared" si="23"/>
        <v>0</v>
      </c>
      <c r="H295" s="104">
        <f t="shared" si="23"/>
        <v>0</v>
      </c>
      <c r="I295" s="182"/>
      <c r="J295" s="184"/>
      <c r="K295" s="184"/>
      <c r="L295" s="186"/>
    </row>
    <row r="296" spans="1:12" ht="12" customHeight="1">
      <c r="A296" s="179"/>
      <c r="B296" s="180"/>
      <c r="C296" s="180"/>
      <c r="D296" s="181"/>
      <c r="E296" s="117" t="s">
        <v>24</v>
      </c>
      <c r="F296" s="104">
        <f t="shared" si="23"/>
        <v>0</v>
      </c>
      <c r="G296" s="104">
        <f t="shared" si="23"/>
        <v>0</v>
      </c>
      <c r="H296" s="104">
        <f t="shared" si="23"/>
        <v>0</v>
      </c>
      <c r="I296" s="182"/>
      <c r="J296" s="184"/>
      <c r="K296" s="184"/>
      <c r="L296" s="186"/>
    </row>
    <row r="297" spans="1:12" ht="13.5" customHeight="1">
      <c r="A297" s="179"/>
      <c r="B297" s="180"/>
      <c r="C297" s="180"/>
      <c r="D297" s="181"/>
      <c r="E297" s="117" t="s">
        <v>25</v>
      </c>
      <c r="F297" s="104"/>
      <c r="G297" s="118"/>
      <c r="H297" s="118"/>
      <c r="I297" s="182"/>
      <c r="J297" s="184"/>
      <c r="K297" s="184"/>
      <c r="L297" s="186"/>
    </row>
    <row r="298" spans="1:12" ht="12.75">
      <c r="A298" s="128"/>
      <c r="B298" s="155" t="s">
        <v>20</v>
      </c>
      <c r="C298" s="155"/>
      <c r="D298" s="155"/>
      <c r="E298" s="94" t="s">
        <v>12</v>
      </c>
      <c r="F298" s="99">
        <f>F299</f>
        <v>500</v>
      </c>
      <c r="G298" s="99">
        <f>G299</f>
        <v>3000</v>
      </c>
      <c r="H298" s="99">
        <f>H299</f>
        <v>2000</v>
      </c>
      <c r="I298" s="182" t="s">
        <v>113</v>
      </c>
      <c r="J298" s="184">
        <v>1</v>
      </c>
      <c r="K298" s="184">
        <v>1</v>
      </c>
      <c r="L298" s="186">
        <v>1</v>
      </c>
    </row>
    <row r="299" spans="1:12" ht="12.75">
      <c r="A299" s="179" t="s">
        <v>294</v>
      </c>
      <c r="B299" s="180" t="s">
        <v>285</v>
      </c>
      <c r="C299" s="180" t="s">
        <v>108</v>
      </c>
      <c r="D299" s="181" t="s">
        <v>286</v>
      </c>
      <c r="E299" s="115" t="s">
        <v>23</v>
      </c>
      <c r="F299" s="104">
        <f aca="true" t="shared" si="24" ref="F299:H300">F300</f>
        <v>500</v>
      </c>
      <c r="G299" s="104">
        <f t="shared" si="24"/>
        <v>3000</v>
      </c>
      <c r="H299" s="104">
        <f t="shared" si="24"/>
        <v>2000</v>
      </c>
      <c r="I299" s="182"/>
      <c r="J299" s="184"/>
      <c r="K299" s="184"/>
      <c r="L299" s="186"/>
    </row>
    <row r="300" spans="1:12" ht="12.75">
      <c r="A300" s="179"/>
      <c r="B300" s="180"/>
      <c r="C300" s="180"/>
      <c r="D300" s="181"/>
      <c r="E300" s="102" t="s">
        <v>24</v>
      </c>
      <c r="F300" s="104">
        <f t="shared" si="24"/>
        <v>500</v>
      </c>
      <c r="G300" s="104">
        <f t="shared" si="24"/>
        <v>3000</v>
      </c>
      <c r="H300" s="101">
        <f t="shared" si="24"/>
        <v>2000</v>
      </c>
      <c r="I300" s="182"/>
      <c r="J300" s="184"/>
      <c r="K300" s="184"/>
      <c r="L300" s="186"/>
    </row>
    <row r="301" spans="1:12" ht="12.75">
      <c r="A301" s="179"/>
      <c r="B301" s="180"/>
      <c r="C301" s="180"/>
      <c r="D301" s="181"/>
      <c r="E301" s="102" t="s">
        <v>25</v>
      </c>
      <c r="F301" s="104">
        <v>500</v>
      </c>
      <c r="G301" s="104">
        <v>3000</v>
      </c>
      <c r="H301" s="101">
        <v>2000</v>
      </c>
      <c r="I301" s="182"/>
      <c r="J301" s="184"/>
      <c r="K301" s="184"/>
      <c r="L301" s="186"/>
    </row>
    <row r="302" spans="1:12" ht="12.75">
      <c r="A302" s="128"/>
      <c r="B302" s="155" t="s">
        <v>20</v>
      </c>
      <c r="C302" s="155"/>
      <c r="D302" s="155"/>
      <c r="E302" s="94" t="s">
        <v>12</v>
      </c>
      <c r="F302" s="99">
        <f>F303+F305</f>
        <v>3018.6</v>
      </c>
      <c r="G302" s="99">
        <f>G303+G305</f>
        <v>5</v>
      </c>
      <c r="H302" s="99">
        <f>H303+H305</f>
        <v>0</v>
      </c>
      <c r="I302" s="182" t="s">
        <v>113</v>
      </c>
      <c r="J302" s="184">
        <v>1</v>
      </c>
      <c r="K302" s="184"/>
      <c r="L302" s="186"/>
    </row>
    <row r="303" spans="1:12" ht="12.75">
      <c r="A303" s="179" t="s">
        <v>295</v>
      </c>
      <c r="B303" s="180" t="s">
        <v>287</v>
      </c>
      <c r="C303" s="180" t="s">
        <v>108</v>
      </c>
      <c r="D303" s="181" t="s">
        <v>286</v>
      </c>
      <c r="E303" s="112" t="s">
        <v>41</v>
      </c>
      <c r="F303" s="104">
        <f>F304</f>
        <v>483</v>
      </c>
      <c r="G303" s="104">
        <f>G304</f>
        <v>0</v>
      </c>
      <c r="H303" s="104">
        <f>H304</f>
        <v>0</v>
      </c>
      <c r="I303" s="182"/>
      <c r="J303" s="184"/>
      <c r="K303" s="184"/>
      <c r="L303" s="186"/>
    </row>
    <row r="304" spans="1:12" ht="12.75">
      <c r="A304" s="179"/>
      <c r="B304" s="180"/>
      <c r="C304" s="180"/>
      <c r="D304" s="181"/>
      <c r="E304" s="117" t="s">
        <v>40</v>
      </c>
      <c r="F304" s="104">
        <v>483</v>
      </c>
      <c r="G304" s="104"/>
      <c r="H304" s="104"/>
      <c r="I304" s="182"/>
      <c r="J304" s="184"/>
      <c r="K304" s="184"/>
      <c r="L304" s="186"/>
    </row>
    <row r="305" spans="1:12" ht="12.75">
      <c r="A305" s="179"/>
      <c r="B305" s="180"/>
      <c r="C305" s="180"/>
      <c r="D305" s="181"/>
      <c r="E305" s="133" t="s">
        <v>23</v>
      </c>
      <c r="F305" s="104">
        <f>F306</f>
        <v>2535.6</v>
      </c>
      <c r="G305" s="104">
        <f>G306</f>
        <v>5</v>
      </c>
      <c r="H305" s="104">
        <f>H306</f>
        <v>0</v>
      </c>
      <c r="I305" s="182"/>
      <c r="J305" s="184"/>
      <c r="K305" s="184"/>
      <c r="L305" s="186"/>
    </row>
    <row r="306" spans="1:12" ht="12.75">
      <c r="A306" s="179"/>
      <c r="B306" s="180"/>
      <c r="C306" s="180"/>
      <c r="D306" s="181"/>
      <c r="E306" s="102" t="s">
        <v>26</v>
      </c>
      <c r="F306" s="104">
        <v>2535.6</v>
      </c>
      <c r="G306" s="104">
        <v>5</v>
      </c>
      <c r="H306" s="101"/>
      <c r="I306" s="182"/>
      <c r="J306" s="184"/>
      <c r="K306" s="184"/>
      <c r="L306" s="186"/>
    </row>
    <row r="307" spans="1:12" ht="12.75">
      <c r="A307" s="128"/>
      <c r="B307" s="155" t="s">
        <v>20</v>
      </c>
      <c r="C307" s="155"/>
      <c r="D307" s="155"/>
      <c r="E307" s="94" t="s">
        <v>12</v>
      </c>
      <c r="F307" s="99">
        <f>F308+F310</f>
        <v>800</v>
      </c>
      <c r="G307" s="99">
        <f>G308+G310</f>
        <v>1228.4</v>
      </c>
      <c r="H307" s="99">
        <f>H308+H310</f>
        <v>0</v>
      </c>
      <c r="I307" s="182" t="s">
        <v>113</v>
      </c>
      <c r="J307" s="184">
        <v>1</v>
      </c>
      <c r="K307" s="184">
        <v>1</v>
      </c>
      <c r="L307" s="186">
        <v>1</v>
      </c>
    </row>
    <row r="308" spans="1:12" ht="12.75">
      <c r="A308" s="179" t="s">
        <v>296</v>
      </c>
      <c r="B308" s="180" t="s">
        <v>288</v>
      </c>
      <c r="C308" s="180" t="s">
        <v>108</v>
      </c>
      <c r="D308" s="181" t="s">
        <v>286</v>
      </c>
      <c r="E308" s="112" t="s">
        <v>41</v>
      </c>
      <c r="F308" s="104">
        <f>F309</f>
        <v>300</v>
      </c>
      <c r="G308" s="104">
        <f>G309</f>
        <v>228.4</v>
      </c>
      <c r="H308" s="104">
        <f>H309</f>
        <v>0</v>
      </c>
      <c r="I308" s="182"/>
      <c r="J308" s="184"/>
      <c r="K308" s="184"/>
      <c r="L308" s="186"/>
    </row>
    <row r="309" spans="1:12" ht="12.75">
      <c r="A309" s="179"/>
      <c r="B309" s="180"/>
      <c r="C309" s="180"/>
      <c r="D309" s="181"/>
      <c r="E309" s="102" t="s">
        <v>22</v>
      </c>
      <c r="F309" s="104">
        <v>300</v>
      </c>
      <c r="G309" s="118">
        <v>228.4</v>
      </c>
      <c r="H309" s="118"/>
      <c r="I309" s="182"/>
      <c r="J309" s="184"/>
      <c r="K309" s="184"/>
      <c r="L309" s="186"/>
    </row>
    <row r="310" spans="1:12" ht="12.75">
      <c r="A310" s="179"/>
      <c r="B310" s="180"/>
      <c r="C310" s="180"/>
      <c r="D310" s="181"/>
      <c r="E310" s="115" t="s">
        <v>23</v>
      </c>
      <c r="F310" s="104">
        <f>F311</f>
        <v>500</v>
      </c>
      <c r="G310" s="104">
        <f>G311</f>
        <v>1000</v>
      </c>
      <c r="H310" s="104">
        <f>H311</f>
        <v>0</v>
      </c>
      <c r="I310" s="182"/>
      <c r="J310" s="184"/>
      <c r="K310" s="184"/>
      <c r="L310" s="186"/>
    </row>
    <row r="311" spans="1:12" ht="12.75">
      <c r="A311" s="179"/>
      <c r="B311" s="180"/>
      <c r="C311" s="180"/>
      <c r="D311" s="181"/>
      <c r="E311" s="102" t="s">
        <v>26</v>
      </c>
      <c r="F311" s="104">
        <v>500</v>
      </c>
      <c r="G311" s="104">
        <v>1000</v>
      </c>
      <c r="H311" s="101"/>
      <c r="I311" s="182"/>
      <c r="J311" s="184"/>
      <c r="K311" s="184"/>
      <c r="L311" s="186"/>
    </row>
    <row r="312" spans="1:12" ht="12.75">
      <c r="A312" s="128"/>
      <c r="B312" s="155" t="s">
        <v>20</v>
      </c>
      <c r="C312" s="155"/>
      <c r="D312" s="155"/>
      <c r="E312" s="94" t="s">
        <v>12</v>
      </c>
      <c r="F312" s="99">
        <f>F313+F315</f>
        <v>400</v>
      </c>
      <c r="G312" s="99">
        <f>G313+G315</f>
        <v>887.7</v>
      </c>
      <c r="H312" s="99">
        <f>H313+H315</f>
        <v>200</v>
      </c>
      <c r="I312" s="182" t="s">
        <v>113</v>
      </c>
      <c r="J312" s="184">
        <v>1</v>
      </c>
      <c r="K312" s="184">
        <v>1</v>
      </c>
      <c r="L312" s="186">
        <v>1</v>
      </c>
    </row>
    <row r="313" spans="1:12" ht="12.75">
      <c r="A313" s="179" t="s">
        <v>297</v>
      </c>
      <c r="B313" s="180" t="s">
        <v>289</v>
      </c>
      <c r="C313" s="180" t="s">
        <v>108</v>
      </c>
      <c r="D313" s="181" t="s">
        <v>286</v>
      </c>
      <c r="E313" s="112" t="s">
        <v>41</v>
      </c>
      <c r="F313" s="104">
        <f>F314</f>
        <v>200</v>
      </c>
      <c r="G313" s="104">
        <f>G314</f>
        <v>400</v>
      </c>
      <c r="H313" s="104">
        <f>H314</f>
        <v>0</v>
      </c>
      <c r="I313" s="182"/>
      <c r="J313" s="184"/>
      <c r="K313" s="184"/>
      <c r="L313" s="186"/>
    </row>
    <row r="314" spans="1:12" ht="12.75">
      <c r="A314" s="179"/>
      <c r="B314" s="180"/>
      <c r="C314" s="180"/>
      <c r="D314" s="181"/>
      <c r="E314" s="102" t="s">
        <v>22</v>
      </c>
      <c r="F314" s="104">
        <v>200</v>
      </c>
      <c r="G314" s="118">
        <v>400</v>
      </c>
      <c r="H314" s="118"/>
      <c r="I314" s="182"/>
      <c r="J314" s="184"/>
      <c r="K314" s="184"/>
      <c r="L314" s="186"/>
    </row>
    <row r="315" spans="1:12" ht="12.75">
      <c r="A315" s="179"/>
      <c r="B315" s="180"/>
      <c r="C315" s="180"/>
      <c r="D315" s="181"/>
      <c r="E315" s="115" t="s">
        <v>23</v>
      </c>
      <c r="F315" s="104">
        <f>F316</f>
        <v>200</v>
      </c>
      <c r="G315" s="104">
        <f>G316</f>
        <v>487.7</v>
      </c>
      <c r="H315" s="104">
        <f>H316</f>
        <v>200</v>
      </c>
      <c r="I315" s="182"/>
      <c r="J315" s="184"/>
      <c r="K315" s="184"/>
      <c r="L315" s="186"/>
    </row>
    <row r="316" spans="1:12" ht="12.75">
      <c r="A316" s="179"/>
      <c r="B316" s="180"/>
      <c r="C316" s="180"/>
      <c r="D316" s="181"/>
      <c r="E316" s="102" t="s">
        <v>26</v>
      </c>
      <c r="F316" s="104">
        <v>200</v>
      </c>
      <c r="G316" s="104">
        <v>487.7</v>
      </c>
      <c r="H316" s="101">
        <v>200</v>
      </c>
      <c r="I316" s="182"/>
      <c r="J316" s="184"/>
      <c r="K316" s="184"/>
      <c r="L316" s="186"/>
    </row>
    <row r="317" spans="1:12" ht="12.75">
      <c r="A317" s="128"/>
      <c r="B317" s="155" t="s">
        <v>20</v>
      </c>
      <c r="C317" s="155"/>
      <c r="D317" s="155"/>
      <c r="E317" s="94" t="s">
        <v>12</v>
      </c>
      <c r="F317" s="99">
        <f>F318+F320</f>
        <v>400</v>
      </c>
      <c r="G317" s="99">
        <f>G318+G320</f>
        <v>500</v>
      </c>
      <c r="H317" s="99">
        <f>H318+H320</f>
        <v>500</v>
      </c>
      <c r="I317" s="182" t="s">
        <v>113</v>
      </c>
      <c r="J317" s="184">
        <v>1</v>
      </c>
      <c r="K317" s="184">
        <v>1</v>
      </c>
      <c r="L317" s="186">
        <v>1</v>
      </c>
    </row>
    <row r="318" spans="1:12" ht="12.75">
      <c r="A318" s="179" t="s">
        <v>298</v>
      </c>
      <c r="B318" s="180" t="s">
        <v>290</v>
      </c>
      <c r="C318" s="180" t="s">
        <v>108</v>
      </c>
      <c r="D318" s="181" t="s">
        <v>286</v>
      </c>
      <c r="E318" s="112" t="s">
        <v>41</v>
      </c>
      <c r="F318" s="104">
        <f>F319</f>
        <v>400</v>
      </c>
      <c r="G318" s="104">
        <f>G319</f>
        <v>0</v>
      </c>
      <c r="H318" s="104">
        <f>H319</f>
        <v>0</v>
      </c>
      <c r="I318" s="182"/>
      <c r="J318" s="184"/>
      <c r="K318" s="184"/>
      <c r="L318" s="186"/>
    </row>
    <row r="319" spans="1:12" ht="12.75">
      <c r="A319" s="179"/>
      <c r="B319" s="180"/>
      <c r="C319" s="180"/>
      <c r="D319" s="181"/>
      <c r="E319" s="102" t="s">
        <v>22</v>
      </c>
      <c r="F319" s="104">
        <v>400</v>
      </c>
      <c r="G319" s="118"/>
      <c r="H319" s="118"/>
      <c r="I319" s="182"/>
      <c r="J319" s="184"/>
      <c r="K319" s="184"/>
      <c r="L319" s="186"/>
    </row>
    <row r="320" spans="1:12" ht="12.75">
      <c r="A320" s="179"/>
      <c r="B320" s="180"/>
      <c r="C320" s="180"/>
      <c r="D320" s="181"/>
      <c r="E320" s="115" t="s">
        <v>23</v>
      </c>
      <c r="F320" s="104">
        <f>F321</f>
        <v>0</v>
      </c>
      <c r="G320" s="104">
        <f>G321</f>
        <v>500</v>
      </c>
      <c r="H320" s="104">
        <f>H321</f>
        <v>500</v>
      </c>
      <c r="I320" s="182"/>
      <c r="J320" s="184"/>
      <c r="K320" s="184"/>
      <c r="L320" s="186"/>
    </row>
    <row r="321" spans="1:12" ht="12.75">
      <c r="A321" s="179"/>
      <c r="B321" s="180"/>
      <c r="C321" s="180"/>
      <c r="D321" s="181"/>
      <c r="E321" s="102" t="s">
        <v>26</v>
      </c>
      <c r="F321" s="104"/>
      <c r="G321" s="104">
        <v>500</v>
      </c>
      <c r="H321" s="101">
        <v>500</v>
      </c>
      <c r="I321" s="182"/>
      <c r="J321" s="184"/>
      <c r="K321" s="184"/>
      <c r="L321" s="186"/>
    </row>
    <row r="322" spans="1:12" ht="12.75">
      <c r="A322" s="128"/>
      <c r="B322" s="155" t="s">
        <v>20</v>
      </c>
      <c r="C322" s="155"/>
      <c r="D322" s="155"/>
      <c r="E322" s="94" t="s">
        <v>12</v>
      </c>
      <c r="F322" s="99">
        <f aca="true" t="shared" si="25" ref="F322:H323">F323</f>
        <v>80</v>
      </c>
      <c r="G322" s="99">
        <f t="shared" si="25"/>
        <v>0</v>
      </c>
      <c r="H322" s="99">
        <f t="shared" si="25"/>
        <v>0</v>
      </c>
      <c r="I322" s="182" t="s">
        <v>113</v>
      </c>
      <c r="J322" s="184">
        <v>1</v>
      </c>
      <c r="K322" s="184"/>
      <c r="L322" s="186"/>
    </row>
    <row r="323" spans="1:12" ht="18.75" customHeight="1">
      <c r="A323" s="179" t="s">
        <v>299</v>
      </c>
      <c r="B323" s="180" t="s">
        <v>291</v>
      </c>
      <c r="C323" s="180" t="s">
        <v>108</v>
      </c>
      <c r="D323" s="181" t="s">
        <v>286</v>
      </c>
      <c r="E323" s="112" t="s">
        <v>41</v>
      </c>
      <c r="F323" s="104">
        <f t="shared" si="25"/>
        <v>80</v>
      </c>
      <c r="G323" s="104">
        <f t="shared" si="25"/>
        <v>0</v>
      </c>
      <c r="H323" s="104">
        <f t="shared" si="25"/>
        <v>0</v>
      </c>
      <c r="I323" s="182"/>
      <c r="J323" s="184"/>
      <c r="K323" s="184"/>
      <c r="L323" s="186"/>
    </row>
    <row r="324" spans="1:12" ht="16.5" customHeight="1">
      <c r="A324" s="179"/>
      <c r="B324" s="180"/>
      <c r="C324" s="180"/>
      <c r="D324" s="181"/>
      <c r="E324" s="102" t="s">
        <v>22</v>
      </c>
      <c r="F324" s="104">
        <v>80</v>
      </c>
      <c r="G324" s="118"/>
      <c r="H324" s="118"/>
      <c r="I324" s="182"/>
      <c r="J324" s="184"/>
      <c r="K324" s="184"/>
      <c r="L324" s="186"/>
    </row>
    <row r="325" spans="1:12" ht="12.75">
      <c r="A325" s="128"/>
      <c r="B325" s="155" t="s">
        <v>20</v>
      </c>
      <c r="C325" s="155"/>
      <c r="D325" s="155"/>
      <c r="E325" s="94" t="s">
        <v>12</v>
      </c>
      <c r="F325" s="99">
        <f>F326</f>
        <v>230</v>
      </c>
      <c r="G325" s="99">
        <f>G326</f>
        <v>0</v>
      </c>
      <c r="H325" s="99">
        <f>H326</f>
        <v>0</v>
      </c>
      <c r="I325" s="182" t="s">
        <v>113</v>
      </c>
      <c r="J325" s="184">
        <v>1</v>
      </c>
      <c r="K325" s="184"/>
      <c r="L325" s="186"/>
    </row>
    <row r="326" spans="1:12" ht="12.75">
      <c r="A326" s="179" t="s">
        <v>300</v>
      </c>
      <c r="B326" s="180" t="s">
        <v>292</v>
      </c>
      <c r="C326" s="180" t="s">
        <v>108</v>
      </c>
      <c r="D326" s="181" t="s">
        <v>175</v>
      </c>
      <c r="E326" s="112" t="s">
        <v>41</v>
      </c>
      <c r="F326" s="104">
        <f>F327+F328</f>
        <v>230</v>
      </c>
      <c r="G326" s="104">
        <f>G327+G328</f>
        <v>0</v>
      </c>
      <c r="H326" s="104">
        <f>H327+H328</f>
        <v>0</v>
      </c>
      <c r="I326" s="182"/>
      <c r="J326" s="184"/>
      <c r="K326" s="184"/>
      <c r="L326" s="186"/>
    </row>
    <row r="327" spans="1:12" ht="12.75">
      <c r="A327" s="179"/>
      <c r="B327" s="180"/>
      <c r="C327" s="180"/>
      <c r="D327" s="181"/>
      <c r="E327" s="117" t="s">
        <v>40</v>
      </c>
      <c r="F327" s="104">
        <v>200</v>
      </c>
      <c r="G327" s="104"/>
      <c r="H327" s="104"/>
      <c r="I327" s="182"/>
      <c r="J327" s="184"/>
      <c r="K327" s="184"/>
      <c r="L327" s="186"/>
    </row>
    <row r="328" spans="1:12" ht="12.75">
      <c r="A328" s="179"/>
      <c r="B328" s="180"/>
      <c r="C328" s="180"/>
      <c r="D328" s="181"/>
      <c r="E328" s="102" t="s">
        <v>22</v>
      </c>
      <c r="F328" s="104">
        <v>30</v>
      </c>
      <c r="G328" s="118"/>
      <c r="H328" s="118"/>
      <c r="I328" s="182"/>
      <c r="J328" s="184"/>
      <c r="K328" s="184"/>
      <c r="L328" s="186"/>
    </row>
    <row r="329" spans="1:12" ht="12.75">
      <c r="A329" s="128"/>
      <c r="B329" s="155" t="s">
        <v>20</v>
      </c>
      <c r="C329" s="155"/>
      <c r="D329" s="155"/>
      <c r="E329" s="94" t="s">
        <v>12</v>
      </c>
      <c r="F329" s="99">
        <f aca="true" t="shared" si="26" ref="F329:H330">F330</f>
        <v>40</v>
      </c>
      <c r="G329" s="99">
        <f t="shared" si="26"/>
        <v>0</v>
      </c>
      <c r="H329" s="99">
        <f t="shared" si="26"/>
        <v>0</v>
      </c>
      <c r="I329" s="182" t="s">
        <v>113</v>
      </c>
      <c r="J329" s="184">
        <v>1</v>
      </c>
      <c r="K329" s="184"/>
      <c r="L329" s="186"/>
    </row>
    <row r="330" spans="1:12" ht="12.75">
      <c r="A330" s="179" t="s">
        <v>301</v>
      </c>
      <c r="B330" s="180" t="s">
        <v>293</v>
      </c>
      <c r="C330" s="180" t="s">
        <v>108</v>
      </c>
      <c r="D330" s="181" t="s">
        <v>286</v>
      </c>
      <c r="E330" s="112" t="s">
        <v>41</v>
      </c>
      <c r="F330" s="104">
        <f t="shared" si="26"/>
        <v>40</v>
      </c>
      <c r="G330" s="104">
        <f t="shared" si="26"/>
        <v>0</v>
      </c>
      <c r="H330" s="104">
        <f t="shared" si="26"/>
        <v>0</v>
      </c>
      <c r="I330" s="182"/>
      <c r="J330" s="184"/>
      <c r="K330" s="184"/>
      <c r="L330" s="186"/>
    </row>
    <row r="331" spans="1:12" ht="13.5" thickBot="1">
      <c r="A331" s="188"/>
      <c r="B331" s="189"/>
      <c r="C331" s="189"/>
      <c r="D331" s="190"/>
      <c r="E331" s="135" t="s">
        <v>22</v>
      </c>
      <c r="F331" s="136">
        <v>40</v>
      </c>
      <c r="G331" s="137"/>
      <c r="H331" s="137"/>
      <c r="I331" s="183"/>
      <c r="J331" s="185"/>
      <c r="K331" s="185"/>
      <c r="L331" s="187"/>
    </row>
    <row r="332" ht="21.75" customHeight="1"/>
    <row r="333" spans="1:18" ht="12.75">
      <c r="A333" s="274" t="s">
        <v>182</v>
      </c>
      <c r="B333" s="274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</row>
    <row r="334" spans="1:18" ht="12.75">
      <c r="A334" s="273" t="s">
        <v>120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</row>
    <row r="335" spans="1:18" ht="16.5" customHeight="1">
      <c r="A335" s="216" t="s">
        <v>216</v>
      </c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83"/>
      <c r="N335" s="83"/>
      <c r="O335" s="83"/>
      <c r="P335" s="83"/>
      <c r="Q335" s="83"/>
      <c r="R335" s="83"/>
    </row>
    <row r="336" spans="1:12" ht="12.75">
      <c r="A336" s="79"/>
      <c r="B336" s="72"/>
      <c r="C336" s="72"/>
      <c r="D336" s="73"/>
      <c r="E336" s="74"/>
      <c r="F336" s="78"/>
      <c r="G336" s="75"/>
      <c r="H336" s="75"/>
      <c r="I336" s="76"/>
      <c r="J336" s="77"/>
      <c r="K336" s="77"/>
      <c r="L336" s="77"/>
    </row>
    <row r="337" spans="1:12" ht="12.75">
      <c r="A337" s="79"/>
      <c r="B337" s="72"/>
      <c r="C337" s="72"/>
      <c r="D337" s="73"/>
      <c r="E337" s="74"/>
      <c r="F337" s="78"/>
      <c r="G337" s="75"/>
      <c r="H337" s="75"/>
      <c r="I337" s="76"/>
      <c r="J337" s="77"/>
      <c r="K337" s="77"/>
      <c r="L337" s="77"/>
    </row>
    <row r="338" spans="1:12" ht="12.75">
      <c r="A338" s="79"/>
      <c r="B338" s="72"/>
      <c r="C338" s="72"/>
      <c r="D338" s="73"/>
      <c r="E338" s="74"/>
      <c r="F338" s="78"/>
      <c r="G338" s="75"/>
      <c r="H338" s="75"/>
      <c r="I338" s="76"/>
      <c r="J338" s="77"/>
      <c r="K338" s="77"/>
      <c r="L338" s="77"/>
    </row>
    <row r="339" spans="1:12" ht="12.75">
      <c r="A339" s="79"/>
      <c r="B339" s="72"/>
      <c r="C339" s="72"/>
      <c r="D339" s="73"/>
      <c r="E339" s="74"/>
      <c r="F339" s="78"/>
      <c r="G339" s="75"/>
      <c r="H339" s="75"/>
      <c r="I339" s="76"/>
      <c r="J339" s="77"/>
      <c r="K339" s="77"/>
      <c r="L339" s="77"/>
    </row>
    <row r="340" spans="1:12" ht="12.75">
      <c r="A340" s="79"/>
      <c r="B340" s="72"/>
      <c r="C340" s="72"/>
      <c r="D340" s="73"/>
      <c r="E340" s="74"/>
      <c r="F340" s="78"/>
      <c r="G340" s="75"/>
      <c r="H340" s="75"/>
      <c r="I340" s="76"/>
      <c r="J340" s="77"/>
      <c r="K340" s="77"/>
      <c r="L340" s="77"/>
    </row>
    <row r="341" spans="1:12" ht="12.75">
      <c r="A341" s="79"/>
      <c r="B341" s="72"/>
      <c r="C341" s="72"/>
      <c r="D341" s="73"/>
      <c r="E341" s="74"/>
      <c r="F341" s="78"/>
      <c r="G341" s="75"/>
      <c r="H341" s="75"/>
      <c r="I341" s="76"/>
      <c r="J341" s="77"/>
      <c r="K341" s="77"/>
      <c r="L341" s="77"/>
    </row>
    <row r="342" spans="1:12" ht="12.75">
      <c r="A342" s="79"/>
      <c r="B342" s="72"/>
      <c r="C342" s="72"/>
      <c r="D342" s="73"/>
      <c r="E342" s="74"/>
      <c r="F342" s="78"/>
      <c r="G342" s="75"/>
      <c r="H342" s="75"/>
      <c r="I342" s="76"/>
      <c r="J342" s="77"/>
      <c r="K342" s="77"/>
      <c r="L342" s="77"/>
    </row>
    <row r="343" spans="1:12" ht="12.75">
      <c r="A343" s="79"/>
      <c r="B343" s="72"/>
      <c r="C343" s="72"/>
      <c r="D343" s="73"/>
      <c r="E343" s="74"/>
      <c r="F343" s="78"/>
      <c r="G343" s="75"/>
      <c r="H343" s="75"/>
      <c r="I343" s="76"/>
      <c r="J343" s="77"/>
      <c r="K343" s="77"/>
      <c r="L343" s="77"/>
    </row>
    <row r="344" spans="1:12" ht="12.75">
      <c r="A344" s="79"/>
      <c r="B344" s="72"/>
      <c r="C344" s="72"/>
      <c r="D344" s="73"/>
      <c r="E344" s="74"/>
      <c r="F344" s="78"/>
      <c r="G344" s="75"/>
      <c r="H344" s="75"/>
      <c r="I344" s="76"/>
      <c r="J344" s="77"/>
      <c r="K344" s="77"/>
      <c r="L344" s="77"/>
    </row>
    <row r="345" spans="1:12" ht="12.75">
      <c r="A345" s="79"/>
      <c r="B345" s="72"/>
      <c r="C345" s="72"/>
      <c r="D345" s="73"/>
      <c r="E345" s="74"/>
      <c r="F345" s="78"/>
      <c r="G345" s="75"/>
      <c r="H345" s="75"/>
      <c r="I345" s="76"/>
      <c r="J345" s="77"/>
      <c r="K345" s="77"/>
      <c r="L345" s="77"/>
    </row>
    <row r="346" spans="1:12" ht="12.75">
      <c r="A346" s="79"/>
      <c r="B346" s="72"/>
      <c r="C346" s="72"/>
      <c r="D346" s="73"/>
      <c r="E346" s="74"/>
      <c r="F346" s="78"/>
      <c r="G346" s="75"/>
      <c r="H346" s="75"/>
      <c r="I346" s="76"/>
      <c r="J346" s="77"/>
      <c r="K346" s="77"/>
      <c r="L346" s="77"/>
    </row>
    <row r="347" spans="1:12" ht="12.75">
      <c r="A347" s="79"/>
      <c r="B347" s="72"/>
      <c r="C347" s="72"/>
      <c r="D347" s="73"/>
      <c r="E347" s="74"/>
      <c r="F347" s="78"/>
      <c r="G347" s="75"/>
      <c r="H347" s="75"/>
      <c r="I347" s="76"/>
      <c r="J347" s="77"/>
      <c r="K347" s="77"/>
      <c r="L347" s="77"/>
    </row>
    <row r="348" spans="1:12" ht="12.75">
      <c r="A348" s="79"/>
      <c r="B348" s="72"/>
      <c r="C348" s="72"/>
      <c r="D348" s="73"/>
      <c r="E348" s="74"/>
      <c r="F348" s="78"/>
      <c r="G348" s="75"/>
      <c r="H348" s="75"/>
      <c r="I348" s="76"/>
      <c r="J348" s="77"/>
      <c r="K348" s="77"/>
      <c r="L348" s="77"/>
    </row>
    <row r="349" spans="1:12" ht="12.75">
      <c r="A349" s="79"/>
      <c r="B349" s="72"/>
      <c r="C349" s="72"/>
      <c r="D349" s="73"/>
      <c r="E349" s="74"/>
      <c r="F349" s="78"/>
      <c r="G349" s="75"/>
      <c r="H349" s="75"/>
      <c r="I349" s="76"/>
      <c r="J349" s="77"/>
      <c r="K349" s="77"/>
      <c r="L349" s="77"/>
    </row>
    <row r="350" spans="1:12" ht="12.75">
      <c r="A350" s="79"/>
      <c r="B350" s="72"/>
      <c r="C350" s="72"/>
      <c r="D350" s="73"/>
      <c r="E350" s="74"/>
      <c r="F350" s="78"/>
      <c r="G350" s="75"/>
      <c r="H350" s="75"/>
      <c r="I350" s="76"/>
      <c r="J350" s="77"/>
      <c r="K350" s="77"/>
      <c r="L350" s="77"/>
    </row>
    <row r="351" spans="1:12" ht="12.75">
      <c r="A351" s="79"/>
      <c r="B351" s="72"/>
      <c r="C351" s="72"/>
      <c r="D351" s="73"/>
      <c r="E351" s="74"/>
      <c r="F351" s="78"/>
      <c r="G351" s="75"/>
      <c r="H351" s="75"/>
      <c r="I351" s="76"/>
      <c r="J351" s="77"/>
      <c r="K351" s="77"/>
      <c r="L351" s="77"/>
    </row>
    <row r="352" spans="1:12" ht="12.75">
      <c r="A352" s="79"/>
      <c r="B352" s="72"/>
      <c r="C352" s="72"/>
      <c r="D352" s="73"/>
      <c r="E352" s="74"/>
      <c r="F352" s="78"/>
      <c r="G352" s="75"/>
      <c r="H352" s="75"/>
      <c r="I352" s="76"/>
      <c r="J352" s="77"/>
      <c r="K352" s="77"/>
      <c r="L352" s="77"/>
    </row>
    <row r="353" spans="1:12" ht="12.75">
      <c r="A353" s="79"/>
      <c r="B353" s="72"/>
      <c r="C353" s="72"/>
      <c r="D353" s="73"/>
      <c r="E353" s="74"/>
      <c r="F353" s="78"/>
      <c r="G353" s="75"/>
      <c r="H353" s="75"/>
      <c r="I353" s="76"/>
      <c r="J353" s="77"/>
      <c r="K353" s="77"/>
      <c r="L353" s="77"/>
    </row>
    <row r="354" spans="1:12" ht="12.75">
      <c r="A354" s="79"/>
      <c r="B354" s="72"/>
      <c r="C354" s="72"/>
      <c r="D354" s="73"/>
      <c r="E354" s="74"/>
      <c r="F354" s="78"/>
      <c r="G354" s="75"/>
      <c r="H354" s="75"/>
      <c r="I354" s="76"/>
      <c r="J354" s="77"/>
      <c r="K354" s="77"/>
      <c r="L354" s="77"/>
    </row>
    <row r="355" spans="1:12" ht="12.75">
      <c r="A355" s="79"/>
      <c r="B355" s="72"/>
      <c r="C355" s="72"/>
      <c r="D355" s="73"/>
      <c r="E355" s="74"/>
      <c r="F355" s="78"/>
      <c r="G355" s="75"/>
      <c r="H355" s="75"/>
      <c r="I355" s="76"/>
      <c r="J355" s="77"/>
      <c r="K355" s="77"/>
      <c r="L355" s="77"/>
    </row>
    <row r="356" spans="1:12" ht="12.75">
      <c r="A356" s="79"/>
      <c r="B356" s="72"/>
      <c r="C356" s="72"/>
      <c r="D356" s="73"/>
      <c r="E356" s="74"/>
      <c r="F356" s="78"/>
      <c r="G356" s="75"/>
      <c r="H356" s="75"/>
      <c r="I356" s="76"/>
      <c r="J356" s="77"/>
      <c r="K356" s="77"/>
      <c r="L356" s="77"/>
    </row>
    <row r="357" spans="1:12" ht="12.75">
      <c r="A357" s="79"/>
      <c r="B357" s="72"/>
      <c r="C357" s="72"/>
      <c r="D357" s="73"/>
      <c r="E357" s="74"/>
      <c r="F357" s="78"/>
      <c r="G357" s="75"/>
      <c r="H357" s="75"/>
      <c r="I357" s="76"/>
      <c r="J357" s="77"/>
      <c r="K357" s="77"/>
      <c r="L357" s="77"/>
    </row>
    <row r="358" spans="1:12" ht="15.75" customHeight="1">
      <c r="A358" s="79"/>
      <c r="B358" s="72"/>
      <c r="C358" s="72"/>
      <c r="D358" s="73"/>
      <c r="E358" s="74"/>
      <c r="F358" s="78"/>
      <c r="G358" s="75"/>
      <c r="H358" s="75"/>
      <c r="I358" s="76"/>
      <c r="J358" s="77"/>
      <c r="K358" s="77"/>
      <c r="L358" s="77"/>
    </row>
    <row r="359" ht="12.75" customHeight="1"/>
    <row r="360" spans="9:12" ht="12.75">
      <c r="I360" s="37"/>
      <c r="J360"/>
      <c r="K360"/>
      <c r="L360"/>
    </row>
    <row r="361" spans="9:12" ht="15" customHeight="1">
      <c r="I361"/>
      <c r="J361"/>
      <c r="K361"/>
      <c r="L361"/>
    </row>
    <row r="362" ht="12.75" customHeight="1"/>
    <row r="363" spans="9:12" ht="12.75">
      <c r="I363"/>
      <c r="J363"/>
      <c r="K363"/>
      <c r="L363"/>
    </row>
    <row r="364" spans="9:12" ht="12.75">
      <c r="I364"/>
      <c r="J364"/>
      <c r="K364"/>
      <c r="L364"/>
    </row>
  </sheetData>
  <sheetProtection/>
  <mergeCells count="689">
    <mergeCell ref="I106:I109"/>
    <mergeCell ref="J106:J109"/>
    <mergeCell ref="K106:K109"/>
    <mergeCell ref="L106:L109"/>
    <mergeCell ref="A107:A109"/>
    <mergeCell ref="B107:B109"/>
    <mergeCell ref="C107:C109"/>
    <mergeCell ref="D107:D109"/>
    <mergeCell ref="K102:K105"/>
    <mergeCell ref="L102:L105"/>
    <mergeCell ref="A103:A105"/>
    <mergeCell ref="B103:B105"/>
    <mergeCell ref="C103:C105"/>
    <mergeCell ref="D103:D105"/>
    <mergeCell ref="I102:I105"/>
    <mergeCell ref="J102:J105"/>
    <mergeCell ref="L65:L68"/>
    <mergeCell ref="K65:K68"/>
    <mergeCell ref="J65:J68"/>
    <mergeCell ref="A155:A157"/>
    <mergeCell ref="C155:C157"/>
    <mergeCell ref="B155:B157"/>
    <mergeCell ref="D155:D157"/>
    <mergeCell ref="I154:I157"/>
    <mergeCell ref="L154:L157"/>
    <mergeCell ref="K154:K157"/>
    <mergeCell ref="A38:A40"/>
    <mergeCell ref="D38:D40"/>
    <mergeCell ref="C38:C40"/>
    <mergeCell ref="B38:B40"/>
    <mergeCell ref="I37:I40"/>
    <mergeCell ref="L37:L40"/>
    <mergeCell ref="K37:K40"/>
    <mergeCell ref="J37:J40"/>
    <mergeCell ref="B37:D37"/>
    <mergeCell ref="L150:L153"/>
    <mergeCell ref="B165:D165"/>
    <mergeCell ref="J169:J173"/>
    <mergeCell ref="K199:K202"/>
    <mergeCell ref="B150:D150"/>
    <mergeCell ref="D151:D153"/>
    <mergeCell ref="J150:J153"/>
    <mergeCell ref="C167:C168"/>
    <mergeCell ref="C193:C195"/>
    <mergeCell ref="K169:K173"/>
    <mergeCell ref="I235:I238"/>
    <mergeCell ref="B235:D235"/>
    <mergeCell ref="L147:L149"/>
    <mergeCell ref="J147:J149"/>
    <mergeCell ref="I192:I195"/>
    <mergeCell ref="I199:I202"/>
    <mergeCell ref="J199:J202"/>
    <mergeCell ref="J235:J238"/>
    <mergeCell ref="K150:K153"/>
    <mergeCell ref="D236:D238"/>
    <mergeCell ref="A334:R334"/>
    <mergeCell ref="B154:D154"/>
    <mergeCell ref="K235:K238"/>
    <mergeCell ref="L235:L238"/>
    <mergeCell ref="A236:A238"/>
    <mergeCell ref="A333:R333"/>
    <mergeCell ref="L298:L301"/>
    <mergeCell ref="B302:D302"/>
    <mergeCell ref="A193:A195"/>
    <mergeCell ref="B193:B195"/>
    <mergeCell ref="A167:A168"/>
    <mergeCell ref="B167:B168"/>
    <mergeCell ref="B214:D214"/>
    <mergeCell ref="C207:C209"/>
    <mergeCell ref="D207:D209"/>
    <mergeCell ref="A211:A213"/>
    <mergeCell ref="B210:D210"/>
    <mergeCell ref="A207:A209"/>
    <mergeCell ref="A175:A176"/>
    <mergeCell ref="B175:B176"/>
    <mergeCell ref="J84:J87"/>
    <mergeCell ref="I134:I136"/>
    <mergeCell ref="J134:J136"/>
    <mergeCell ref="K134:K136"/>
    <mergeCell ref="K127:K130"/>
    <mergeCell ref="K84:K87"/>
    <mergeCell ref="J131:J133"/>
    <mergeCell ref="K131:K133"/>
    <mergeCell ref="I94:I97"/>
    <mergeCell ref="J94:J97"/>
    <mergeCell ref="K48:K51"/>
    <mergeCell ref="B134:D134"/>
    <mergeCell ref="B158:D158"/>
    <mergeCell ref="I158:I160"/>
    <mergeCell ref="J158:J160"/>
    <mergeCell ref="K158:K160"/>
    <mergeCell ref="B159:B160"/>
    <mergeCell ref="I52:I55"/>
    <mergeCell ref="K81:K83"/>
    <mergeCell ref="J81:J83"/>
    <mergeCell ref="L177:L179"/>
    <mergeCell ref="B231:D231"/>
    <mergeCell ref="C228:C230"/>
    <mergeCell ref="D228:D230"/>
    <mergeCell ref="K220:K222"/>
    <mergeCell ref="K223:K226"/>
    <mergeCell ref="J223:J226"/>
    <mergeCell ref="K231:K234"/>
    <mergeCell ref="I220:I222"/>
    <mergeCell ref="J227:J230"/>
    <mergeCell ref="K214:K219"/>
    <mergeCell ref="L214:L219"/>
    <mergeCell ref="L199:L202"/>
    <mergeCell ref="L210:L213"/>
    <mergeCell ref="L206:L209"/>
    <mergeCell ref="K203:K205"/>
    <mergeCell ref="I227:I230"/>
    <mergeCell ref="B221:B222"/>
    <mergeCell ref="C221:C222"/>
    <mergeCell ref="D221:D222"/>
    <mergeCell ref="B223:D223"/>
    <mergeCell ref="C215:C219"/>
    <mergeCell ref="I223:I226"/>
    <mergeCell ref="B215:B219"/>
    <mergeCell ref="A240:A242"/>
    <mergeCell ref="L220:L222"/>
    <mergeCell ref="K52:K55"/>
    <mergeCell ref="J52:J55"/>
    <mergeCell ref="L192:L195"/>
    <mergeCell ref="I231:I234"/>
    <mergeCell ref="L231:L234"/>
    <mergeCell ref="L158:L160"/>
    <mergeCell ref="K227:K230"/>
    <mergeCell ref="L227:L230"/>
    <mergeCell ref="L243:L245"/>
    <mergeCell ref="A224:A226"/>
    <mergeCell ref="B224:B226"/>
    <mergeCell ref="C224:C226"/>
    <mergeCell ref="D224:D226"/>
    <mergeCell ref="C247:C249"/>
    <mergeCell ref="A232:A234"/>
    <mergeCell ref="B232:B234"/>
    <mergeCell ref="C232:C234"/>
    <mergeCell ref="A228:A230"/>
    <mergeCell ref="K246:K249"/>
    <mergeCell ref="K243:K245"/>
    <mergeCell ref="B228:B230"/>
    <mergeCell ref="C244:C245"/>
    <mergeCell ref="B236:B238"/>
    <mergeCell ref="C236:C238"/>
    <mergeCell ref="B239:D239"/>
    <mergeCell ref="C240:C242"/>
    <mergeCell ref="D240:D242"/>
    <mergeCell ref="J231:J234"/>
    <mergeCell ref="L223:L226"/>
    <mergeCell ref="B247:B249"/>
    <mergeCell ref="D244:D245"/>
    <mergeCell ref="L246:L249"/>
    <mergeCell ref="D232:D234"/>
    <mergeCell ref="B227:D227"/>
    <mergeCell ref="B240:B242"/>
    <mergeCell ref="D247:D249"/>
    <mergeCell ref="B246:D246"/>
    <mergeCell ref="I246:I249"/>
    <mergeCell ref="A221:A222"/>
    <mergeCell ref="L127:L130"/>
    <mergeCell ref="L131:L133"/>
    <mergeCell ref="L203:L205"/>
    <mergeCell ref="B147:D147"/>
    <mergeCell ref="I147:I149"/>
    <mergeCell ref="J214:J219"/>
    <mergeCell ref="L169:L173"/>
    <mergeCell ref="L196:L198"/>
    <mergeCell ref="K177:K179"/>
    <mergeCell ref="I150:I153"/>
    <mergeCell ref="J154:J157"/>
    <mergeCell ref="L134:L136"/>
    <mergeCell ref="J127:J130"/>
    <mergeCell ref="A135:A136"/>
    <mergeCell ref="B135:B136"/>
    <mergeCell ref="C135:C136"/>
    <mergeCell ref="D135:D136"/>
    <mergeCell ref="B131:D131"/>
    <mergeCell ref="I131:I133"/>
    <mergeCell ref="A132:A133"/>
    <mergeCell ref="D132:D133"/>
    <mergeCell ref="B94:D94"/>
    <mergeCell ref="B126:D126"/>
    <mergeCell ref="J139:J141"/>
    <mergeCell ref="B132:B133"/>
    <mergeCell ref="C132:C133"/>
    <mergeCell ref="B127:D127"/>
    <mergeCell ref="I127:I130"/>
    <mergeCell ref="B102:D102"/>
    <mergeCell ref="B89:B93"/>
    <mergeCell ref="C89:C93"/>
    <mergeCell ref="D89:D93"/>
    <mergeCell ref="A128:A130"/>
    <mergeCell ref="B128:B130"/>
    <mergeCell ref="B95:B97"/>
    <mergeCell ref="A95:A97"/>
    <mergeCell ref="C128:C130"/>
    <mergeCell ref="D128:D130"/>
    <mergeCell ref="B106:D106"/>
    <mergeCell ref="L88:L93"/>
    <mergeCell ref="K88:K93"/>
    <mergeCell ref="B69:D69"/>
    <mergeCell ref="A66:A68"/>
    <mergeCell ref="C66:C68"/>
    <mergeCell ref="B66:B68"/>
    <mergeCell ref="D66:D68"/>
    <mergeCell ref="A74:A76"/>
    <mergeCell ref="D70:D72"/>
    <mergeCell ref="L84:L87"/>
    <mergeCell ref="B42:B43"/>
    <mergeCell ref="C42:C43"/>
    <mergeCell ref="D42:D43"/>
    <mergeCell ref="I11:I19"/>
    <mergeCell ref="I65:I68"/>
    <mergeCell ref="H10:H19"/>
    <mergeCell ref="B53:B55"/>
    <mergeCell ref="C53:C55"/>
    <mergeCell ref="G10:G19"/>
    <mergeCell ref="B41:D41"/>
    <mergeCell ref="J11:L11"/>
    <mergeCell ref="J12:J19"/>
    <mergeCell ref="L12:L19"/>
    <mergeCell ref="I10:L10"/>
    <mergeCell ref="L41:L43"/>
    <mergeCell ref="J41:J43"/>
    <mergeCell ref="I41:I43"/>
    <mergeCell ref="K23:K34"/>
    <mergeCell ref="K12:K19"/>
    <mergeCell ref="L23:L34"/>
    <mergeCell ref="J23:J34"/>
    <mergeCell ref="I23:I34"/>
    <mergeCell ref="B31:D31"/>
    <mergeCell ref="B27:D27"/>
    <mergeCell ref="B23:D23"/>
    <mergeCell ref="B30:D30"/>
    <mergeCell ref="B29:D29"/>
    <mergeCell ref="K41:K43"/>
    <mergeCell ref="A4:L4"/>
    <mergeCell ref="A5:L5"/>
    <mergeCell ref="A6:L6"/>
    <mergeCell ref="A7:L7"/>
    <mergeCell ref="A8:L8"/>
    <mergeCell ref="F10:F19"/>
    <mergeCell ref="D10:D19"/>
    <mergeCell ref="E10:E19"/>
    <mergeCell ref="A10:A19"/>
    <mergeCell ref="B10:B19"/>
    <mergeCell ref="B21:D21"/>
    <mergeCell ref="B24:D24"/>
    <mergeCell ref="B25:D25"/>
    <mergeCell ref="B34:D34"/>
    <mergeCell ref="B35:D35"/>
    <mergeCell ref="B32:D32"/>
    <mergeCell ref="B33:D33"/>
    <mergeCell ref="B26:D26"/>
    <mergeCell ref="B22:D22"/>
    <mergeCell ref="B48:D48"/>
    <mergeCell ref="B28:D28"/>
    <mergeCell ref="I48:I51"/>
    <mergeCell ref="J48:J51"/>
    <mergeCell ref="B36:D36"/>
    <mergeCell ref="A42:A43"/>
    <mergeCell ref="J44:J47"/>
    <mergeCell ref="I44:I47"/>
    <mergeCell ref="D45:D47"/>
    <mergeCell ref="C45:C47"/>
    <mergeCell ref="C10:C19"/>
    <mergeCell ref="B45:B47"/>
    <mergeCell ref="L48:L51"/>
    <mergeCell ref="A49:A51"/>
    <mergeCell ref="B49:B51"/>
    <mergeCell ref="C49:C51"/>
    <mergeCell ref="D49:D51"/>
    <mergeCell ref="A45:A47"/>
    <mergeCell ref="L44:L47"/>
    <mergeCell ref="K44:K47"/>
    <mergeCell ref="L81:L83"/>
    <mergeCell ref="B60:B61"/>
    <mergeCell ref="B137:D137"/>
    <mergeCell ref="B52:D52"/>
    <mergeCell ref="I59:I61"/>
    <mergeCell ref="C82:C83"/>
    <mergeCell ref="D82:D83"/>
    <mergeCell ref="I81:I83"/>
    <mergeCell ref="B65:D65"/>
    <mergeCell ref="K59:K61"/>
    <mergeCell ref="K62:K64"/>
    <mergeCell ref="L62:L64"/>
    <mergeCell ref="C95:C97"/>
    <mergeCell ref="D95:D97"/>
    <mergeCell ref="K94:K97"/>
    <mergeCell ref="L94:L97"/>
    <mergeCell ref="I69:I72"/>
    <mergeCell ref="B81:D81"/>
    <mergeCell ref="J69:J72"/>
    <mergeCell ref="L69:L72"/>
    <mergeCell ref="A140:A141"/>
    <mergeCell ref="B138:D138"/>
    <mergeCell ref="B139:D139"/>
    <mergeCell ref="D140:D141"/>
    <mergeCell ref="B70:B72"/>
    <mergeCell ref="A70:A72"/>
    <mergeCell ref="C70:C72"/>
    <mergeCell ref="B74:B76"/>
    <mergeCell ref="C74:C76"/>
    <mergeCell ref="A89:A93"/>
    <mergeCell ref="I139:I141"/>
    <mergeCell ref="B140:B141"/>
    <mergeCell ref="C140:C141"/>
    <mergeCell ref="K139:K141"/>
    <mergeCell ref="L139:L141"/>
    <mergeCell ref="I142:I146"/>
    <mergeCell ref="J142:J146"/>
    <mergeCell ref="K142:K146"/>
    <mergeCell ref="B142:D142"/>
    <mergeCell ref="L142:L146"/>
    <mergeCell ref="C151:C153"/>
    <mergeCell ref="K166:K168"/>
    <mergeCell ref="K147:K149"/>
    <mergeCell ref="D167:D168"/>
    <mergeCell ref="C148:C149"/>
    <mergeCell ref="C143:C146"/>
    <mergeCell ref="D143:D146"/>
    <mergeCell ref="J166:J168"/>
    <mergeCell ref="B166:D166"/>
    <mergeCell ref="I166:I168"/>
    <mergeCell ref="B169:D169"/>
    <mergeCell ref="I169:I173"/>
    <mergeCell ref="A159:A160"/>
    <mergeCell ref="C159:C160"/>
    <mergeCell ref="D159:D160"/>
    <mergeCell ref="D148:D149"/>
    <mergeCell ref="A148:A149"/>
    <mergeCell ref="B148:B149"/>
    <mergeCell ref="A151:A153"/>
    <mergeCell ref="B151:B153"/>
    <mergeCell ref="I177:I179"/>
    <mergeCell ref="J177:J179"/>
    <mergeCell ref="A143:A146"/>
    <mergeCell ref="B143:B146"/>
    <mergeCell ref="L166:L168"/>
    <mergeCell ref="B174:D174"/>
    <mergeCell ref="I174:I176"/>
    <mergeCell ref="J174:J176"/>
    <mergeCell ref="K174:K176"/>
    <mergeCell ref="L174:L176"/>
    <mergeCell ref="J298:J301"/>
    <mergeCell ref="K298:K301"/>
    <mergeCell ref="A204:A205"/>
    <mergeCell ref="B204:B205"/>
    <mergeCell ref="C204:C205"/>
    <mergeCell ref="I210:I213"/>
    <mergeCell ref="A215:A219"/>
    <mergeCell ref="B207:B209"/>
    <mergeCell ref="I214:I219"/>
    <mergeCell ref="D215:D219"/>
    <mergeCell ref="A178:A179"/>
    <mergeCell ref="B178:B179"/>
    <mergeCell ref="C178:C179"/>
    <mergeCell ref="D178:D179"/>
    <mergeCell ref="B177:D177"/>
    <mergeCell ref="B180:D180"/>
    <mergeCell ref="A184:A185"/>
    <mergeCell ref="B184:B185"/>
    <mergeCell ref="C184:C185"/>
    <mergeCell ref="D184:D185"/>
    <mergeCell ref="B183:D183"/>
    <mergeCell ref="I180:I182"/>
    <mergeCell ref="A181:A182"/>
    <mergeCell ref="B181:B182"/>
    <mergeCell ref="C181:C182"/>
    <mergeCell ref="D181:D182"/>
    <mergeCell ref="B192:D192"/>
    <mergeCell ref="B200:B202"/>
    <mergeCell ref="C200:C202"/>
    <mergeCell ref="D200:D202"/>
    <mergeCell ref="B203:D203"/>
    <mergeCell ref="B206:D206"/>
    <mergeCell ref="D193:D195"/>
    <mergeCell ref="B196:D196"/>
    <mergeCell ref="D204:D205"/>
    <mergeCell ref="A197:A198"/>
    <mergeCell ref="B197:B198"/>
    <mergeCell ref="C197:C198"/>
    <mergeCell ref="D197:D198"/>
    <mergeCell ref="I203:I205"/>
    <mergeCell ref="J203:J205"/>
    <mergeCell ref="J192:J195"/>
    <mergeCell ref="K192:K195"/>
    <mergeCell ref="J196:J198"/>
    <mergeCell ref="I196:I198"/>
    <mergeCell ref="K239:K242"/>
    <mergeCell ref="B211:B213"/>
    <mergeCell ref="C211:C213"/>
    <mergeCell ref="D211:D213"/>
    <mergeCell ref="B220:D220"/>
    <mergeCell ref="K196:K198"/>
    <mergeCell ref="K250:K257"/>
    <mergeCell ref="L250:L257"/>
    <mergeCell ref="J243:J245"/>
    <mergeCell ref="I206:I209"/>
    <mergeCell ref="J206:J209"/>
    <mergeCell ref="K206:K209"/>
    <mergeCell ref="L239:L242"/>
    <mergeCell ref="J210:J213"/>
    <mergeCell ref="K210:K213"/>
    <mergeCell ref="J220:J222"/>
    <mergeCell ref="A251:A257"/>
    <mergeCell ref="B251:B257"/>
    <mergeCell ref="C251:C257"/>
    <mergeCell ref="D251:D257"/>
    <mergeCell ref="I250:I257"/>
    <mergeCell ref="B250:D250"/>
    <mergeCell ref="K258:K261"/>
    <mergeCell ref="L258:L261"/>
    <mergeCell ref="A259:A261"/>
    <mergeCell ref="B259:B261"/>
    <mergeCell ref="C259:C261"/>
    <mergeCell ref="D259:D261"/>
    <mergeCell ref="L265:L270"/>
    <mergeCell ref="K265:K270"/>
    <mergeCell ref="A187:A188"/>
    <mergeCell ref="B262:D262"/>
    <mergeCell ref="I262:I264"/>
    <mergeCell ref="J262:J264"/>
    <mergeCell ref="K262:K264"/>
    <mergeCell ref="L262:L264"/>
    <mergeCell ref="A263:A264"/>
    <mergeCell ref="B263:B264"/>
    <mergeCell ref="L271:L274"/>
    <mergeCell ref="A272:A274"/>
    <mergeCell ref="B272:B274"/>
    <mergeCell ref="C272:C274"/>
    <mergeCell ref="D272:D274"/>
    <mergeCell ref="J271:J274"/>
    <mergeCell ref="K271:K274"/>
    <mergeCell ref="J282:J290"/>
    <mergeCell ref="K282:K290"/>
    <mergeCell ref="L282:L290"/>
    <mergeCell ref="A283:A290"/>
    <mergeCell ref="B283:B290"/>
    <mergeCell ref="C283:C290"/>
    <mergeCell ref="D283:D290"/>
    <mergeCell ref="A292:A297"/>
    <mergeCell ref="B292:B297"/>
    <mergeCell ref="C292:C297"/>
    <mergeCell ref="D292:D297"/>
    <mergeCell ref="B282:D282"/>
    <mergeCell ref="I282:I290"/>
    <mergeCell ref="A335:L335"/>
    <mergeCell ref="I88:I93"/>
    <mergeCell ref="A99:A101"/>
    <mergeCell ref="B99:B101"/>
    <mergeCell ref="C99:C101"/>
    <mergeCell ref="B291:D291"/>
    <mergeCell ref="I291:I297"/>
    <mergeCell ref="J291:J297"/>
    <mergeCell ref="K291:K297"/>
    <mergeCell ref="L291:L297"/>
    <mergeCell ref="K98:K101"/>
    <mergeCell ref="L98:L101"/>
    <mergeCell ref="B88:D88"/>
    <mergeCell ref="J88:J93"/>
    <mergeCell ref="C60:C61"/>
    <mergeCell ref="D60:D61"/>
    <mergeCell ref="I84:I87"/>
    <mergeCell ref="L59:L61"/>
    <mergeCell ref="J59:J61"/>
    <mergeCell ref="K69:K72"/>
    <mergeCell ref="D53:D55"/>
    <mergeCell ref="A53:A55"/>
    <mergeCell ref="L52:L55"/>
    <mergeCell ref="A57:A58"/>
    <mergeCell ref="B57:B58"/>
    <mergeCell ref="C57:C58"/>
    <mergeCell ref="D57:D58"/>
    <mergeCell ref="I56:I58"/>
    <mergeCell ref="J56:J58"/>
    <mergeCell ref="K56:K58"/>
    <mergeCell ref="L56:L58"/>
    <mergeCell ref="B56:D56"/>
    <mergeCell ref="B62:D62"/>
    <mergeCell ref="A63:A64"/>
    <mergeCell ref="B63:B64"/>
    <mergeCell ref="C63:C64"/>
    <mergeCell ref="D63:D64"/>
    <mergeCell ref="I62:I64"/>
    <mergeCell ref="J62:J64"/>
    <mergeCell ref="A60:A61"/>
    <mergeCell ref="D74:D76"/>
    <mergeCell ref="I73:I76"/>
    <mergeCell ref="J73:J76"/>
    <mergeCell ref="B73:D73"/>
    <mergeCell ref="I77:I80"/>
    <mergeCell ref="J77:J80"/>
    <mergeCell ref="K77:K80"/>
    <mergeCell ref="L77:L80"/>
    <mergeCell ref="B77:D77"/>
    <mergeCell ref="B78:B80"/>
    <mergeCell ref="A85:A87"/>
    <mergeCell ref="B85:B87"/>
    <mergeCell ref="C85:C87"/>
    <mergeCell ref="D85:D87"/>
    <mergeCell ref="A82:A83"/>
    <mergeCell ref="B84:D84"/>
    <mergeCell ref="J275:J281"/>
    <mergeCell ref="B258:D258"/>
    <mergeCell ref="I258:I261"/>
    <mergeCell ref="J258:J261"/>
    <mergeCell ref="B244:B245"/>
    <mergeCell ref="I243:I245"/>
    <mergeCell ref="J250:J257"/>
    <mergeCell ref="B275:D275"/>
    <mergeCell ref="B243:D243"/>
    <mergeCell ref="D99:D101"/>
    <mergeCell ref="I98:I101"/>
    <mergeCell ref="J98:J101"/>
    <mergeCell ref="B98:D98"/>
    <mergeCell ref="I265:I270"/>
    <mergeCell ref="C263:C264"/>
    <mergeCell ref="D263:D264"/>
    <mergeCell ref="I239:I242"/>
    <mergeCell ref="J239:J242"/>
    <mergeCell ref="C190:C191"/>
    <mergeCell ref="A276:A281"/>
    <mergeCell ref="B271:D271"/>
    <mergeCell ref="I271:I274"/>
    <mergeCell ref="B265:D265"/>
    <mergeCell ref="L275:L281"/>
    <mergeCell ref="B276:B281"/>
    <mergeCell ref="C276:C281"/>
    <mergeCell ref="D276:D281"/>
    <mergeCell ref="I275:I281"/>
    <mergeCell ref="K275:K281"/>
    <mergeCell ref="K189:K191"/>
    <mergeCell ref="J186:J188"/>
    <mergeCell ref="K186:K188"/>
    <mergeCell ref="B161:D161"/>
    <mergeCell ref="I161:I164"/>
    <mergeCell ref="B186:D186"/>
    <mergeCell ref="I183:I185"/>
    <mergeCell ref="J183:J185"/>
    <mergeCell ref="K183:K185"/>
    <mergeCell ref="J180:J182"/>
    <mergeCell ref="D190:D191"/>
    <mergeCell ref="I186:I188"/>
    <mergeCell ref="J265:J270"/>
    <mergeCell ref="B44:D44"/>
    <mergeCell ref="B189:D189"/>
    <mergeCell ref="I189:I191"/>
    <mergeCell ref="J189:J191"/>
    <mergeCell ref="J246:J249"/>
    <mergeCell ref="B82:B83"/>
    <mergeCell ref="D266:D270"/>
    <mergeCell ref="A244:A245"/>
    <mergeCell ref="L189:L191"/>
    <mergeCell ref="K73:K76"/>
    <mergeCell ref="L73:L76"/>
    <mergeCell ref="C78:C80"/>
    <mergeCell ref="D78:D80"/>
    <mergeCell ref="A190:A191"/>
    <mergeCell ref="B190:B191"/>
    <mergeCell ref="L186:L188"/>
    <mergeCell ref="B187:B188"/>
    <mergeCell ref="C187:C188"/>
    <mergeCell ref="D187:D188"/>
    <mergeCell ref="D170:D173"/>
    <mergeCell ref="C170:C173"/>
    <mergeCell ref="B170:B173"/>
    <mergeCell ref="L183:L185"/>
    <mergeCell ref="K180:K182"/>
    <mergeCell ref="L180:L182"/>
    <mergeCell ref="C175:C176"/>
    <mergeCell ref="D175:D176"/>
    <mergeCell ref="A170:A173"/>
    <mergeCell ref="B298:D298"/>
    <mergeCell ref="I298:I301"/>
    <mergeCell ref="A299:A301"/>
    <mergeCell ref="B299:B301"/>
    <mergeCell ref="C299:C301"/>
    <mergeCell ref="D299:D301"/>
    <mergeCell ref="A266:A270"/>
    <mergeCell ref="C266:C270"/>
    <mergeCell ref="B266:B270"/>
    <mergeCell ref="I302:I306"/>
    <mergeCell ref="J302:J306"/>
    <mergeCell ref="K302:K306"/>
    <mergeCell ref="L302:L306"/>
    <mergeCell ref="A303:A306"/>
    <mergeCell ref="B303:B306"/>
    <mergeCell ref="C303:C306"/>
    <mergeCell ref="D303:D306"/>
    <mergeCell ref="B307:D307"/>
    <mergeCell ref="I307:I311"/>
    <mergeCell ref="J307:J311"/>
    <mergeCell ref="K307:K311"/>
    <mergeCell ref="L307:L311"/>
    <mergeCell ref="A308:A311"/>
    <mergeCell ref="B308:B311"/>
    <mergeCell ref="C308:C311"/>
    <mergeCell ref="D308:D311"/>
    <mergeCell ref="B312:D312"/>
    <mergeCell ref="I312:I316"/>
    <mergeCell ref="J312:J316"/>
    <mergeCell ref="K312:K316"/>
    <mergeCell ref="L312:L316"/>
    <mergeCell ref="A313:A316"/>
    <mergeCell ref="B313:B316"/>
    <mergeCell ref="C313:C316"/>
    <mergeCell ref="D313:D316"/>
    <mergeCell ref="B317:D317"/>
    <mergeCell ref="I317:I321"/>
    <mergeCell ref="J317:J321"/>
    <mergeCell ref="K317:K321"/>
    <mergeCell ref="L317:L321"/>
    <mergeCell ref="A318:A321"/>
    <mergeCell ref="B318:B321"/>
    <mergeCell ref="C318:C321"/>
    <mergeCell ref="D318:D321"/>
    <mergeCell ref="B322:D322"/>
    <mergeCell ref="I322:I324"/>
    <mergeCell ref="J322:J324"/>
    <mergeCell ref="K322:K324"/>
    <mergeCell ref="L322:L324"/>
    <mergeCell ref="A323:A324"/>
    <mergeCell ref="B323:B324"/>
    <mergeCell ref="C323:C324"/>
    <mergeCell ref="D323:D324"/>
    <mergeCell ref="B325:D325"/>
    <mergeCell ref="I325:I328"/>
    <mergeCell ref="J325:J328"/>
    <mergeCell ref="K325:K328"/>
    <mergeCell ref="L325:L328"/>
    <mergeCell ref="A326:A328"/>
    <mergeCell ref="B326:B328"/>
    <mergeCell ref="C326:C328"/>
    <mergeCell ref="D326:D328"/>
    <mergeCell ref="B329:D329"/>
    <mergeCell ref="I329:I331"/>
    <mergeCell ref="J329:J331"/>
    <mergeCell ref="K329:K331"/>
    <mergeCell ref="L329:L331"/>
    <mergeCell ref="A330:A331"/>
    <mergeCell ref="B330:B331"/>
    <mergeCell ref="C330:C331"/>
    <mergeCell ref="D330:D331"/>
    <mergeCell ref="K161:K164"/>
    <mergeCell ref="L161:L164"/>
    <mergeCell ref="A162:A164"/>
    <mergeCell ref="B162:B164"/>
    <mergeCell ref="C162:C164"/>
    <mergeCell ref="D162:D164"/>
    <mergeCell ref="J161:J164"/>
    <mergeCell ref="B110:D110"/>
    <mergeCell ref="I110:I113"/>
    <mergeCell ref="J110:J113"/>
    <mergeCell ref="K110:K113"/>
    <mergeCell ref="L110:L113"/>
    <mergeCell ref="A111:A113"/>
    <mergeCell ref="B111:B113"/>
    <mergeCell ref="C111:C113"/>
    <mergeCell ref="D111:D113"/>
    <mergeCell ref="B114:D114"/>
    <mergeCell ref="I114:I117"/>
    <mergeCell ref="J114:J117"/>
    <mergeCell ref="K114:K117"/>
    <mergeCell ref="L114:L117"/>
    <mergeCell ref="A115:A117"/>
    <mergeCell ref="B115:B117"/>
    <mergeCell ref="C115:C117"/>
    <mergeCell ref="D115:D117"/>
    <mergeCell ref="B118:D118"/>
    <mergeCell ref="I118:I121"/>
    <mergeCell ref="J118:J121"/>
    <mergeCell ref="K118:K121"/>
    <mergeCell ref="L118:L121"/>
    <mergeCell ref="A119:A121"/>
    <mergeCell ref="B119:B121"/>
    <mergeCell ref="C119:C121"/>
    <mergeCell ref="D119:D121"/>
    <mergeCell ref="B122:D122"/>
    <mergeCell ref="I122:I125"/>
    <mergeCell ref="J122:J125"/>
    <mergeCell ref="K122:K125"/>
    <mergeCell ref="L122:L125"/>
    <mergeCell ref="A123:A125"/>
    <mergeCell ref="B123:B125"/>
    <mergeCell ref="C123:C125"/>
    <mergeCell ref="D123:D125"/>
  </mergeCells>
  <conditionalFormatting sqref="K41 A9:A38 E97:F97 A94:A96 E252:F253 B37:K37 E167:H167 E41:J43 B41:D41 F134:I134 F139:L139 F174:H174 F199:L199 F206:L206 F210:L210 F214:L214 F223:L223 F243:L243 F258:L258 F262:H262 F282:L282 B137:K137 F147:H147 F150:H150 A360:L361 A363:L65536 L126 L137:L138 L165 H81:L81 E66:E67 G66:G67 E70:E72 G70:G72 E74:E76 E82:E83 G75:G83 E85:E87 G85:G87 E89:E93 G89:G93 A272:A273 F271:H271 A52:A54 F142:L142 A142 J147:L147 J150:L150 J154:L154 B35:K35 L35:L37 E59:E64 E151:F151 E152:E153 G152:G153 A251:A257 H252:H253 F290 E289 F297 E293 J265:L265 J271:L271 J262:L262 L41:L43 A41:A42 E39:H39 B38:H38 E53:H54 E52:L52 F77:F78 G61:H64 F66 G94:H94 F131:I131 F154:H154 F202 E201 F200:H201 F265:H265 J174:L174 A4:L8 I170:L171 F169:L169 F250:L250 A299:A301 A303:A306 G306:H306 A308:A311 G311:H311 A313:A316 G316:H316 A318:A321 G321:H321 A323:A324 A326:A328 A330:A331 M165:IV65536 M4:IV101 M126:IV160 B9:L22">
    <cfRule type="cellIs" priority="1139" dxfId="1" operator="equal" stopIfTrue="1">
      <formula>0</formula>
    </cfRule>
  </conditionalFormatting>
  <conditionalFormatting sqref="B23:B34 I24:L27 I29:L34 C23:L23 E28:L28 B126:K126 B165:K165 B138:K138 B36:K36">
    <cfRule type="cellIs" priority="1140" dxfId="9" operator="equal" stopIfTrue="1">
      <formula>0</formula>
    </cfRule>
  </conditionalFormatting>
  <conditionalFormatting sqref="A44:A45 G46:H46 F44:L44">
    <cfRule type="cellIs" priority="1137" dxfId="1" operator="equal" stopIfTrue="1">
      <formula>0</formula>
    </cfRule>
  </conditionalFormatting>
  <conditionalFormatting sqref="A48:A49 G50:H51 F48:L48">
    <cfRule type="cellIs" priority="1136" dxfId="1" operator="equal" stopIfTrue="1">
      <formula>0</formula>
    </cfRule>
  </conditionalFormatting>
  <conditionalFormatting sqref="E45:F46 G45:H45">
    <cfRule type="cellIs" priority="1130" dxfId="1" operator="equal" stopIfTrue="1">
      <formula>0</formula>
    </cfRule>
  </conditionalFormatting>
  <conditionalFormatting sqref="E49:F51 G49:H49">
    <cfRule type="cellIs" priority="1129" dxfId="1" operator="equal" stopIfTrue="1">
      <formula>0</formula>
    </cfRule>
  </conditionalFormatting>
  <conditionalFormatting sqref="H66">
    <cfRule type="cellIs" priority="1112" dxfId="1" operator="equal" stopIfTrue="1">
      <formula>0</formula>
    </cfRule>
  </conditionalFormatting>
  <conditionalFormatting sqref="H67 A65 J65:L65 F65:H65">
    <cfRule type="cellIs" priority="1125" dxfId="1" operator="equal" stopIfTrue="1">
      <formula>0</formula>
    </cfRule>
  </conditionalFormatting>
  <conditionalFormatting sqref="H71:H72 A69 J69:L69 G69:H69">
    <cfRule type="cellIs" priority="1124" dxfId="1" operator="equal" stopIfTrue="1">
      <formula>0</formula>
    </cfRule>
  </conditionalFormatting>
  <conditionalFormatting sqref="H75:H80 A73 J73:L73 F73:H73">
    <cfRule type="cellIs" priority="1123" dxfId="1" operator="equal" stopIfTrue="1">
      <formula>0</formula>
    </cfRule>
  </conditionalFormatting>
  <conditionalFormatting sqref="H83 A81">
    <cfRule type="cellIs" priority="1122" dxfId="1" operator="equal" stopIfTrue="1">
      <formula>0</formula>
    </cfRule>
  </conditionalFormatting>
  <conditionalFormatting sqref="A84 H86:H87 J84:L84 F84:H84">
    <cfRule type="cellIs" priority="1121" dxfId="1" operator="equal" stopIfTrue="1">
      <formula>0</formula>
    </cfRule>
  </conditionalFormatting>
  <conditionalFormatting sqref="G96:H96 F94:H94 J94:L94">
    <cfRule type="cellIs" priority="1120" dxfId="1" operator="equal" stopIfTrue="1">
      <formula>0</formula>
    </cfRule>
  </conditionalFormatting>
  <conditionalFormatting sqref="G100:H101">
    <cfRule type="cellIs" priority="1119" dxfId="1" operator="equal" stopIfTrue="1">
      <formula>0</formula>
    </cfRule>
  </conditionalFormatting>
  <conditionalFormatting sqref="G130:H130 J127:L127 F127:H127">
    <cfRule type="cellIs" priority="1114" dxfId="1" operator="equal" stopIfTrue="1">
      <formula>0</formula>
    </cfRule>
  </conditionalFormatting>
  <conditionalFormatting sqref="H70">
    <cfRule type="cellIs" priority="1111" dxfId="1" operator="equal" stopIfTrue="1">
      <formula>0</formula>
    </cfRule>
  </conditionalFormatting>
  <conditionalFormatting sqref="F74:H74">
    <cfRule type="cellIs" priority="1110" dxfId="1" operator="equal" stopIfTrue="1">
      <formula>0</formula>
    </cfRule>
  </conditionalFormatting>
  <conditionalFormatting sqref="H82">
    <cfRule type="cellIs" priority="1109" dxfId="1" operator="equal" stopIfTrue="1">
      <formula>0</formula>
    </cfRule>
  </conditionalFormatting>
  <conditionalFormatting sqref="A70">
    <cfRule type="cellIs" priority="1054" dxfId="1" operator="equal" stopIfTrue="1">
      <formula>0</formula>
    </cfRule>
  </conditionalFormatting>
  <conditionalFormatting sqref="F98:H98">
    <cfRule type="cellIs" priority="1104" dxfId="1" operator="equal" stopIfTrue="1">
      <formula>0</formula>
    </cfRule>
  </conditionalFormatting>
  <conditionalFormatting sqref="A128">
    <cfRule type="cellIs" priority="1094" dxfId="1" operator="equal" stopIfTrue="1">
      <formula>0</formula>
    </cfRule>
  </conditionalFormatting>
  <conditionalFormatting sqref="E130:F130 E128:H128">
    <cfRule type="cellIs" priority="1096" dxfId="1" operator="equal" stopIfTrue="1">
      <formula>0</formula>
    </cfRule>
  </conditionalFormatting>
  <conditionalFormatting sqref="A132">
    <cfRule type="cellIs" priority="1046" dxfId="1" operator="equal" stopIfTrue="1">
      <formula>0</formula>
    </cfRule>
  </conditionalFormatting>
  <conditionalFormatting sqref="A127">
    <cfRule type="cellIs" priority="1065" dxfId="1" operator="equal" stopIfTrue="1">
      <formula>0</formula>
    </cfRule>
  </conditionalFormatting>
  <conditionalFormatting sqref="G133:H133 A131">
    <cfRule type="cellIs" priority="1092" dxfId="1" operator="equal" stopIfTrue="1">
      <formula>0</formula>
    </cfRule>
  </conditionalFormatting>
  <conditionalFormatting sqref="E132:F133 G132:H132">
    <cfRule type="cellIs" priority="1091" dxfId="1" operator="equal" stopIfTrue="1">
      <formula>0</formula>
    </cfRule>
  </conditionalFormatting>
  <conditionalFormatting sqref="G136:H136 A134 K134:L134">
    <cfRule type="cellIs" priority="1088" dxfId="1" operator="equal" stopIfTrue="1">
      <formula>0</formula>
    </cfRule>
  </conditionalFormatting>
  <conditionalFormatting sqref="E135:F136 G135:H135">
    <cfRule type="cellIs" priority="1087" dxfId="1" operator="equal" stopIfTrue="1">
      <formula>0</formula>
    </cfRule>
  </conditionalFormatting>
  <conditionalFormatting sqref="C42:C43">
    <cfRule type="cellIs" priority="1060" dxfId="1" operator="equal" stopIfTrue="1">
      <formula>0</formula>
    </cfRule>
  </conditionalFormatting>
  <conditionalFormatting sqref="H85">
    <cfRule type="cellIs" priority="1056" dxfId="1" operator="equal" stopIfTrue="1">
      <formula>0</formula>
    </cfRule>
  </conditionalFormatting>
  <conditionalFormatting sqref="A66">
    <cfRule type="cellIs" priority="1055" dxfId="1" operator="equal" stopIfTrue="1">
      <formula>0</formula>
    </cfRule>
  </conditionalFormatting>
  <conditionalFormatting sqref="A74">
    <cfRule type="cellIs" priority="1053" dxfId="1" operator="equal" stopIfTrue="1">
      <formula>0</formula>
    </cfRule>
  </conditionalFormatting>
  <conditionalFormatting sqref="A82">
    <cfRule type="cellIs" priority="1052" dxfId="1" operator="equal" stopIfTrue="1">
      <formula>0</formula>
    </cfRule>
  </conditionalFormatting>
  <conditionalFormatting sqref="A85">
    <cfRule type="cellIs" priority="1051" dxfId="1" operator="equal" stopIfTrue="1">
      <formula>0</formula>
    </cfRule>
  </conditionalFormatting>
  <conditionalFormatting sqref="A135:A136">
    <cfRule type="cellIs" priority="1045" dxfId="1" operator="equal" stopIfTrue="1">
      <formula>0</formula>
    </cfRule>
  </conditionalFormatting>
  <conditionalFormatting sqref="G141:H141 A139">
    <cfRule type="cellIs" priority="1034" dxfId="1" operator="equal" stopIfTrue="1">
      <formula>0</formula>
    </cfRule>
  </conditionalFormatting>
  <conditionalFormatting sqref="E140:F141 G140:H140">
    <cfRule type="cellIs" priority="1033" dxfId="1" operator="equal" stopIfTrue="1">
      <formula>0</formula>
    </cfRule>
  </conditionalFormatting>
  <conditionalFormatting sqref="A140:A141">
    <cfRule type="cellIs" priority="1032" dxfId="1" operator="equal" stopIfTrue="1">
      <formula>0</formula>
    </cfRule>
  </conditionalFormatting>
  <conditionalFormatting sqref="G146:H146">
    <cfRule type="cellIs" priority="1028" dxfId="1" operator="equal" stopIfTrue="1">
      <formula>0</formula>
    </cfRule>
  </conditionalFormatting>
  <conditionalFormatting sqref="E143:F146 G143:H145">
    <cfRule type="cellIs" priority="1027" dxfId="1" operator="equal" stopIfTrue="1">
      <formula>0</formula>
    </cfRule>
  </conditionalFormatting>
  <conditionalFormatting sqref="G173:H173 A169">
    <cfRule type="cellIs" priority="1022" dxfId="1" operator="equal" stopIfTrue="1">
      <formula>0</formula>
    </cfRule>
  </conditionalFormatting>
  <conditionalFormatting sqref="G168:H168 A166 F166:H166 J166:L166">
    <cfRule type="cellIs" priority="1025" dxfId="1" operator="equal" stopIfTrue="1">
      <formula>0</formula>
    </cfRule>
  </conditionalFormatting>
  <conditionalFormatting sqref="E172:F173 G172:H172">
    <cfRule type="cellIs" priority="1021" dxfId="1" operator="equal" stopIfTrue="1">
      <formula>0</formula>
    </cfRule>
  </conditionalFormatting>
  <conditionalFormatting sqref="E175:F176 G175:H175">
    <cfRule type="cellIs" priority="1018" dxfId="1" operator="equal" stopIfTrue="1">
      <formula>0</formula>
    </cfRule>
  </conditionalFormatting>
  <conditionalFormatting sqref="G176:H176 A174">
    <cfRule type="cellIs" priority="1019" dxfId="1" operator="equal" stopIfTrue="1">
      <formula>0</formula>
    </cfRule>
  </conditionalFormatting>
  <conditionalFormatting sqref="G179:H179 A177 F177:H177 J177:L177">
    <cfRule type="cellIs" priority="1016" dxfId="1" operator="equal" stopIfTrue="1">
      <formula>0</formula>
    </cfRule>
  </conditionalFormatting>
  <conditionalFormatting sqref="E178:F179 G178:H178">
    <cfRule type="cellIs" priority="1015" dxfId="1" operator="equal" stopIfTrue="1">
      <formula>0</formula>
    </cfRule>
  </conditionalFormatting>
  <conditionalFormatting sqref="G182:H182 A180 J180:L180 F180:H180">
    <cfRule type="cellIs" priority="1013" dxfId="1" operator="equal" stopIfTrue="1">
      <formula>0</formula>
    </cfRule>
  </conditionalFormatting>
  <conditionalFormatting sqref="E181:F182 G181:H181">
    <cfRule type="cellIs" priority="1012" dxfId="1" operator="equal" stopIfTrue="1">
      <formula>0</formula>
    </cfRule>
  </conditionalFormatting>
  <conditionalFormatting sqref="G185:H185 A183 F183:H183 J183:L183">
    <cfRule type="cellIs" priority="1010" dxfId="1" operator="equal" stopIfTrue="1">
      <formula>0</formula>
    </cfRule>
  </conditionalFormatting>
  <conditionalFormatting sqref="E184:F185 G184:H184">
    <cfRule type="cellIs" priority="1009" dxfId="1" operator="equal" stopIfTrue="1">
      <formula>0</formula>
    </cfRule>
  </conditionalFormatting>
  <conditionalFormatting sqref="G194:H195 A192 F192:H192 J192:L192">
    <cfRule type="cellIs" priority="1007" dxfId="1" operator="equal" stopIfTrue="1">
      <formula>0</formula>
    </cfRule>
  </conditionalFormatting>
  <conditionalFormatting sqref="E193:F195 G193:H193">
    <cfRule type="cellIs" priority="1006" dxfId="1" operator="equal" stopIfTrue="1">
      <formula>0</formula>
    </cfRule>
  </conditionalFormatting>
  <conditionalFormatting sqref="G198:H198 A196 F196:H196 J196:L196">
    <cfRule type="cellIs" priority="1004" dxfId="1" operator="equal" stopIfTrue="1">
      <formula>0</formula>
    </cfRule>
  </conditionalFormatting>
  <conditionalFormatting sqref="E197:F198 G197:H197">
    <cfRule type="cellIs" priority="1003" dxfId="1" operator="equal" stopIfTrue="1">
      <formula>0</formula>
    </cfRule>
  </conditionalFormatting>
  <conditionalFormatting sqref="G202:H202 A199:A201">
    <cfRule type="cellIs" priority="1001" dxfId="1" operator="equal" stopIfTrue="1">
      <formula>0</formula>
    </cfRule>
  </conditionalFormatting>
  <conditionalFormatting sqref="A143:A145">
    <cfRule type="cellIs" priority="997" dxfId="1" operator="equal" stopIfTrue="1">
      <formula>0</formula>
    </cfRule>
  </conditionalFormatting>
  <conditionalFormatting sqref="A175">
    <cfRule type="cellIs" priority="994" dxfId="1" operator="equal" stopIfTrue="1">
      <formula>0</formula>
    </cfRule>
  </conditionalFormatting>
  <conditionalFormatting sqref="A167:A168">
    <cfRule type="cellIs" priority="996" dxfId="1" operator="equal" stopIfTrue="1">
      <formula>0</formula>
    </cfRule>
  </conditionalFormatting>
  <conditionalFormatting sqref="A170">
    <cfRule type="cellIs" priority="995" dxfId="1" operator="equal" stopIfTrue="1">
      <formula>0</formula>
    </cfRule>
  </conditionalFormatting>
  <conditionalFormatting sqref="E205">
    <cfRule type="cellIs" priority="952" dxfId="1" operator="equal" stopIfTrue="1">
      <formula>0</formula>
    </cfRule>
  </conditionalFormatting>
  <conditionalFormatting sqref="A204:A205">
    <cfRule type="cellIs" priority="988" dxfId="1" operator="equal" stopIfTrue="1">
      <formula>0</formula>
    </cfRule>
  </conditionalFormatting>
  <conditionalFormatting sqref="A203 G205:H205 F203:H203 J203:L203">
    <cfRule type="cellIs" priority="990" dxfId="1" operator="equal" stopIfTrue="1">
      <formula>0</formula>
    </cfRule>
  </conditionalFormatting>
  <conditionalFormatting sqref="A206">
    <cfRule type="cellIs" priority="984" dxfId="1" operator="equal" stopIfTrue="1">
      <formula>0</formula>
    </cfRule>
  </conditionalFormatting>
  <conditionalFormatting sqref="E208:F208 E207:H207">
    <cfRule type="cellIs" priority="983" dxfId="1" operator="equal" stopIfTrue="1">
      <formula>0</formula>
    </cfRule>
  </conditionalFormatting>
  <conditionalFormatting sqref="G212:H213 A210">
    <cfRule type="cellIs" priority="978" dxfId="1" operator="equal" stopIfTrue="1">
      <formula>0</formula>
    </cfRule>
  </conditionalFormatting>
  <conditionalFormatting sqref="A215:A218">
    <cfRule type="cellIs" priority="973" dxfId="1" operator="equal" stopIfTrue="1">
      <formula>0</formula>
    </cfRule>
  </conditionalFormatting>
  <conditionalFormatting sqref="G216:H216 G218:H219 A214">
    <cfRule type="cellIs" priority="975" dxfId="1" operator="equal" stopIfTrue="1">
      <formula>0</formula>
    </cfRule>
  </conditionalFormatting>
  <conditionalFormatting sqref="G222:H222 A220 F220:H220 J220:L220">
    <cfRule type="cellIs" priority="969" dxfId="1" operator="equal" stopIfTrue="1">
      <formula>0</formula>
    </cfRule>
  </conditionalFormatting>
  <conditionalFormatting sqref="E221:F222 G221:H221">
    <cfRule type="cellIs" priority="968" dxfId="1" operator="equal" stopIfTrue="1">
      <formula>0</formula>
    </cfRule>
  </conditionalFormatting>
  <conditionalFormatting sqref="G225:H226 A223">
    <cfRule type="cellIs" priority="966" dxfId="1" operator="equal" stopIfTrue="1">
      <formula>0</formula>
    </cfRule>
  </conditionalFormatting>
  <conditionalFormatting sqref="E226:F226 E224:H224">
    <cfRule type="cellIs" priority="965" dxfId="1" operator="equal" stopIfTrue="1">
      <formula>0</formula>
    </cfRule>
  </conditionalFormatting>
  <conditionalFormatting sqref="A227 G229:H230 F227:H227 J227:L227">
    <cfRule type="cellIs" priority="960" dxfId="1" operator="equal" stopIfTrue="1">
      <formula>0</formula>
    </cfRule>
  </conditionalFormatting>
  <conditionalFormatting sqref="E228:F230 G228:H228">
    <cfRule type="cellIs" priority="959" dxfId="1" operator="equal" stopIfTrue="1">
      <formula>0</formula>
    </cfRule>
  </conditionalFormatting>
  <conditionalFormatting sqref="A231 G233:H234 F231:H231 J231:L231">
    <cfRule type="cellIs" priority="957" dxfId="1" operator="equal" stopIfTrue="1">
      <formula>0</formula>
    </cfRule>
  </conditionalFormatting>
  <conditionalFormatting sqref="F205 E204:H204">
    <cfRule type="cellIs" priority="953" dxfId="1" operator="equal" stopIfTrue="1">
      <formula>0</formula>
    </cfRule>
  </conditionalFormatting>
  <conditionalFormatting sqref="E218">
    <cfRule type="cellIs" priority="942" dxfId="1" operator="equal" stopIfTrue="1">
      <formula>0</formula>
    </cfRule>
  </conditionalFormatting>
  <conditionalFormatting sqref="E212">
    <cfRule type="cellIs" priority="946" dxfId="1" operator="equal" stopIfTrue="1">
      <formula>0</formula>
    </cfRule>
  </conditionalFormatting>
  <conditionalFormatting sqref="E213:F213 F212 E211:H211">
    <cfRule type="cellIs" priority="947" dxfId="1" operator="equal" stopIfTrue="1">
      <formula>0</formula>
    </cfRule>
  </conditionalFormatting>
  <conditionalFormatting sqref="E215:F216 G215:H215">
    <cfRule type="cellIs" priority="944" dxfId="1" operator="equal" stopIfTrue="1">
      <formula>0</formula>
    </cfRule>
  </conditionalFormatting>
  <conditionalFormatting sqref="E219:F219 F218 E217:H217">
    <cfRule type="cellIs" priority="943" dxfId="1" operator="equal" stopIfTrue="1">
      <formula>0</formula>
    </cfRule>
  </conditionalFormatting>
  <conditionalFormatting sqref="A178">
    <cfRule type="cellIs" priority="940" dxfId="1" operator="equal" stopIfTrue="1">
      <formula>0</formula>
    </cfRule>
  </conditionalFormatting>
  <conditionalFormatting sqref="A181">
    <cfRule type="cellIs" priority="939" dxfId="1" operator="equal" stopIfTrue="1">
      <formula>0</formula>
    </cfRule>
  </conditionalFormatting>
  <conditionalFormatting sqref="A184">
    <cfRule type="cellIs" priority="938" dxfId="1" operator="equal" stopIfTrue="1">
      <formula>0</formula>
    </cfRule>
  </conditionalFormatting>
  <conditionalFormatting sqref="A193">
    <cfRule type="cellIs" priority="937" dxfId="1" operator="equal" stopIfTrue="1">
      <formula>0</formula>
    </cfRule>
  </conditionalFormatting>
  <conditionalFormatting sqref="A197">
    <cfRule type="cellIs" priority="936" dxfId="1" operator="equal" stopIfTrue="1">
      <formula>0</formula>
    </cfRule>
  </conditionalFormatting>
  <conditionalFormatting sqref="A207:A208">
    <cfRule type="cellIs" priority="935" dxfId="1" operator="equal" stopIfTrue="1">
      <formula>0</formula>
    </cfRule>
  </conditionalFormatting>
  <conditionalFormatting sqref="A221">
    <cfRule type="cellIs" priority="933" dxfId="1" operator="equal" stopIfTrue="1">
      <formula>0</formula>
    </cfRule>
  </conditionalFormatting>
  <conditionalFormatting sqref="A224:A225">
    <cfRule type="cellIs" priority="932" dxfId="1" operator="equal" stopIfTrue="1">
      <formula>0</formula>
    </cfRule>
  </conditionalFormatting>
  <conditionalFormatting sqref="E225:F225">
    <cfRule type="cellIs" priority="931" dxfId="1" operator="equal" stopIfTrue="1">
      <formula>0</formula>
    </cfRule>
  </conditionalFormatting>
  <conditionalFormatting sqref="A235 G237:H238 F235:H235 J235:L235">
    <cfRule type="cellIs" priority="930" dxfId="1" operator="equal" stopIfTrue="1">
      <formula>0</formula>
    </cfRule>
  </conditionalFormatting>
  <conditionalFormatting sqref="A240">
    <cfRule type="cellIs" priority="925" dxfId="1" operator="equal" stopIfTrue="1">
      <formula>0</formula>
    </cfRule>
  </conditionalFormatting>
  <conditionalFormatting sqref="H241:H242 A239 J239:L239 F239:H239">
    <cfRule type="cellIs" priority="927" dxfId="1" operator="equal" stopIfTrue="1">
      <formula>0</formula>
    </cfRule>
  </conditionalFormatting>
  <conditionalFormatting sqref="E240:F242 G240:H240">
    <cfRule type="cellIs" priority="926" dxfId="1" operator="equal" stopIfTrue="1">
      <formula>0</formula>
    </cfRule>
  </conditionalFormatting>
  <conditionalFormatting sqref="E232:F234 G232:H232">
    <cfRule type="cellIs" priority="924" dxfId="1" operator="equal" stopIfTrue="1">
      <formula>0</formula>
    </cfRule>
  </conditionalFormatting>
  <conditionalFormatting sqref="E236:F238 G236:H236">
    <cfRule type="cellIs" priority="923" dxfId="1" operator="equal" stopIfTrue="1">
      <formula>0</formula>
    </cfRule>
  </conditionalFormatting>
  <conditionalFormatting sqref="A228:A229">
    <cfRule type="cellIs" priority="922" dxfId="1" operator="equal" stopIfTrue="1">
      <formula>0</formula>
    </cfRule>
  </conditionalFormatting>
  <conditionalFormatting sqref="A232:A233">
    <cfRule type="cellIs" priority="921" dxfId="1" operator="equal" stopIfTrue="1">
      <formula>0</formula>
    </cfRule>
  </conditionalFormatting>
  <conditionalFormatting sqref="A236:A237">
    <cfRule type="cellIs" priority="920" dxfId="1" operator="equal" stopIfTrue="1">
      <formula>0</formula>
    </cfRule>
  </conditionalFormatting>
  <conditionalFormatting sqref="G241:G242">
    <cfRule type="cellIs" priority="918" dxfId="1" operator="equal" stopIfTrue="1">
      <formula>0</formula>
    </cfRule>
  </conditionalFormatting>
  <conditionalFormatting sqref="E95:F96 G95:H95">
    <cfRule type="cellIs" priority="917" dxfId="1" operator="equal" stopIfTrue="1">
      <formula>0</formula>
    </cfRule>
  </conditionalFormatting>
  <conditionalFormatting sqref="E168:F168">
    <cfRule type="cellIs" priority="913" dxfId="1" operator="equal" stopIfTrue="1">
      <formula>0</formula>
    </cfRule>
  </conditionalFormatting>
  <conditionalFormatting sqref="A244">
    <cfRule type="cellIs" priority="909" dxfId="1" operator="equal" stopIfTrue="1">
      <formula>0</formula>
    </cfRule>
  </conditionalFormatting>
  <conditionalFormatting sqref="A243">
    <cfRule type="cellIs" priority="911" dxfId="1" operator="equal" stopIfTrue="1">
      <formula>0</formula>
    </cfRule>
  </conditionalFormatting>
  <conditionalFormatting sqref="E245 E247:E249 E244:H244">
    <cfRule type="cellIs" priority="910" dxfId="1" operator="equal" stopIfTrue="1">
      <formula>0</formula>
    </cfRule>
  </conditionalFormatting>
  <conditionalFormatting sqref="A271">
    <cfRule type="cellIs" priority="833" dxfId="1" operator="equal" stopIfTrue="1">
      <formula>0</formula>
    </cfRule>
  </conditionalFormatting>
  <conditionalFormatting sqref="G252:G253">
    <cfRule type="cellIs" priority="900" dxfId="1" operator="equal" stopIfTrue="1">
      <formula>0</formula>
    </cfRule>
  </conditionalFormatting>
  <conditionalFormatting sqref="A250">
    <cfRule type="cellIs" priority="904" dxfId="1" operator="equal" stopIfTrue="1">
      <formula>0</formula>
    </cfRule>
  </conditionalFormatting>
  <conditionalFormatting sqref="E251:H251">
    <cfRule type="cellIs" priority="903" dxfId="1" operator="equal" stopIfTrue="1">
      <formula>0</formula>
    </cfRule>
  </conditionalFormatting>
  <conditionalFormatting sqref="A259:A260">
    <cfRule type="cellIs" priority="897" dxfId="1" operator="equal" stopIfTrue="1">
      <formula>0</formula>
    </cfRule>
  </conditionalFormatting>
  <conditionalFormatting sqref="A258">
    <cfRule type="cellIs" priority="899" dxfId="1" operator="equal" stopIfTrue="1">
      <formula>0</formula>
    </cfRule>
  </conditionalFormatting>
  <conditionalFormatting sqref="G256:H257">
    <cfRule type="cellIs" priority="892" dxfId="1" operator="equal" stopIfTrue="1">
      <formula>0</formula>
    </cfRule>
  </conditionalFormatting>
  <conditionalFormatting sqref="E255">
    <cfRule type="cellIs" priority="890" dxfId="1" operator="equal" stopIfTrue="1">
      <formula>0</formula>
    </cfRule>
  </conditionalFormatting>
  <conditionalFormatting sqref="E256:F257 F255:H255 E254:H254">
    <cfRule type="cellIs" priority="891" dxfId="1" operator="equal" stopIfTrue="1">
      <formula>0</formula>
    </cfRule>
  </conditionalFormatting>
  <conditionalFormatting sqref="G260">
    <cfRule type="cellIs" priority="881" dxfId="1" operator="equal" stopIfTrue="1">
      <formula>0</formula>
    </cfRule>
  </conditionalFormatting>
  <conditionalFormatting sqref="H260">
    <cfRule type="cellIs" priority="886" dxfId="1" operator="equal" stopIfTrue="1">
      <formula>0</formula>
    </cfRule>
  </conditionalFormatting>
  <conditionalFormatting sqref="E259:H259">
    <cfRule type="cellIs" priority="885" dxfId="1" operator="equal" stopIfTrue="1">
      <formula>0</formula>
    </cfRule>
  </conditionalFormatting>
  <conditionalFormatting sqref="H277:H280">
    <cfRule type="cellIs" priority="809" dxfId="1" operator="equal" stopIfTrue="1">
      <formula>0</formula>
    </cfRule>
  </conditionalFormatting>
  <conditionalFormatting sqref="E260:F260">
    <cfRule type="cellIs" priority="882" dxfId="1" operator="equal" stopIfTrue="1">
      <formula>0</formula>
    </cfRule>
  </conditionalFormatting>
  <conditionalFormatting sqref="E261:F261">
    <cfRule type="cellIs" priority="879" dxfId="1" operator="equal" stopIfTrue="1">
      <formula>0</formula>
    </cfRule>
  </conditionalFormatting>
  <conditionalFormatting sqref="G261:H261">
    <cfRule type="cellIs" priority="880" dxfId="1" operator="equal" stopIfTrue="1">
      <formula>0</formula>
    </cfRule>
  </conditionalFormatting>
  <conditionalFormatting sqref="A263:A264">
    <cfRule type="cellIs" priority="876" dxfId="1" operator="equal" stopIfTrue="1">
      <formula>0</formula>
    </cfRule>
  </conditionalFormatting>
  <conditionalFormatting sqref="A262">
    <cfRule type="cellIs" priority="877" dxfId="1" operator="equal" stopIfTrue="1">
      <formula>0</formula>
    </cfRule>
  </conditionalFormatting>
  <conditionalFormatting sqref="G264">
    <cfRule type="cellIs" priority="869" dxfId="1" operator="equal" stopIfTrue="1">
      <formula>0</formula>
    </cfRule>
  </conditionalFormatting>
  <conditionalFormatting sqref="H264">
    <cfRule type="cellIs" priority="874" dxfId="1" operator="equal" stopIfTrue="1">
      <formula>0</formula>
    </cfRule>
  </conditionalFormatting>
  <conditionalFormatting sqref="E263:H263">
    <cfRule type="cellIs" priority="873" dxfId="1" operator="equal" stopIfTrue="1">
      <formula>0</formula>
    </cfRule>
  </conditionalFormatting>
  <conditionalFormatting sqref="E264:F264">
    <cfRule type="cellIs" priority="870" dxfId="1" operator="equal" stopIfTrue="1">
      <formula>0</formula>
    </cfRule>
  </conditionalFormatting>
  <conditionalFormatting sqref="A266">
    <cfRule type="cellIs" priority="854" dxfId="1" operator="equal" stopIfTrue="1">
      <formula>0</formula>
    </cfRule>
  </conditionalFormatting>
  <conditionalFormatting sqref="A265">
    <cfRule type="cellIs" priority="855" dxfId="1" operator="equal" stopIfTrue="1">
      <formula>0</formula>
    </cfRule>
  </conditionalFormatting>
  <conditionalFormatting sqref="G267">
    <cfRule type="cellIs" priority="847" dxfId="1" operator="equal" stopIfTrue="1">
      <formula>0</formula>
    </cfRule>
  </conditionalFormatting>
  <conditionalFormatting sqref="E286:F286">
    <cfRule type="cellIs" priority="772" dxfId="1" operator="equal" stopIfTrue="1">
      <formula>0</formula>
    </cfRule>
  </conditionalFormatting>
  <conditionalFormatting sqref="H267">
    <cfRule type="cellIs" priority="852" dxfId="1" operator="equal" stopIfTrue="1">
      <formula>0</formula>
    </cfRule>
  </conditionalFormatting>
  <conditionalFormatting sqref="E266:H266">
    <cfRule type="cellIs" priority="851" dxfId="1" operator="equal" stopIfTrue="1">
      <formula>0</formula>
    </cfRule>
  </conditionalFormatting>
  <conditionalFormatting sqref="E283:H285">
    <cfRule type="cellIs" priority="775" dxfId="1" operator="equal" stopIfTrue="1">
      <formula>0</formula>
    </cfRule>
  </conditionalFormatting>
  <conditionalFormatting sqref="E267:F267">
    <cfRule type="cellIs" priority="848" dxfId="1" operator="equal" stopIfTrue="1">
      <formula>0</formula>
    </cfRule>
  </conditionalFormatting>
  <conditionalFormatting sqref="E277:F280 E281">
    <cfRule type="cellIs" priority="805" dxfId="1" operator="equal" stopIfTrue="1">
      <formula>0</formula>
    </cfRule>
  </conditionalFormatting>
  <conditionalFormatting sqref="E292:H292 E294:H296 F293:H293 E297">
    <cfRule type="cellIs" priority="764" dxfId="1" operator="equal" stopIfTrue="1">
      <formula>0</formula>
    </cfRule>
  </conditionalFormatting>
  <conditionalFormatting sqref="G274:H274">
    <cfRule type="cellIs" priority="824" dxfId="1" operator="equal" stopIfTrue="1">
      <formula>0</formula>
    </cfRule>
  </conditionalFormatting>
  <conditionalFormatting sqref="E272:H273">
    <cfRule type="cellIs" priority="813" dxfId="1" operator="equal" stopIfTrue="1">
      <formula>0</formula>
    </cfRule>
  </conditionalFormatting>
  <conditionalFormatting sqref="E274:F274">
    <cfRule type="cellIs" priority="812" dxfId="1" operator="equal" stopIfTrue="1">
      <formula>0</formula>
    </cfRule>
  </conditionalFormatting>
  <conditionalFormatting sqref="A276">
    <cfRule type="cellIs" priority="810" dxfId="1" operator="equal" stopIfTrue="1">
      <formula>0</formula>
    </cfRule>
  </conditionalFormatting>
  <conditionalFormatting sqref="A275 J275:L275 F275:H275">
    <cfRule type="cellIs" priority="811" dxfId="1" operator="equal" stopIfTrue="1">
      <formula>0</formula>
    </cfRule>
  </conditionalFormatting>
  <conditionalFormatting sqref="G277:G280">
    <cfRule type="cellIs" priority="804" dxfId="1" operator="equal" stopIfTrue="1">
      <formula>0</formula>
    </cfRule>
  </conditionalFormatting>
  <conditionalFormatting sqref="E276:H276">
    <cfRule type="cellIs" priority="808" dxfId="1" operator="equal" stopIfTrue="1">
      <formula>0</formula>
    </cfRule>
  </conditionalFormatting>
  <conditionalFormatting sqref="A283:A289">
    <cfRule type="cellIs" priority="777" dxfId="1" operator="equal" stopIfTrue="1">
      <formula>0</formula>
    </cfRule>
  </conditionalFormatting>
  <conditionalFormatting sqref="A282">
    <cfRule type="cellIs" priority="778" dxfId="1" operator="equal" stopIfTrue="1">
      <formula>0</formula>
    </cfRule>
  </conditionalFormatting>
  <conditionalFormatting sqref="G286">
    <cfRule type="cellIs" priority="771" dxfId="1" operator="equal" stopIfTrue="1">
      <formula>0</formula>
    </cfRule>
  </conditionalFormatting>
  <conditionalFormatting sqref="G288:G289">
    <cfRule type="cellIs" priority="773" dxfId="1" operator="equal" stopIfTrue="1">
      <formula>0</formula>
    </cfRule>
  </conditionalFormatting>
  <conditionalFormatting sqref="H286 H288:H289">
    <cfRule type="cellIs" priority="776" dxfId="1" operator="equal" stopIfTrue="1">
      <formula>0</formula>
    </cfRule>
  </conditionalFormatting>
  <conditionalFormatting sqref="G290:H290">
    <cfRule type="cellIs" priority="770" dxfId="1" operator="equal" stopIfTrue="1">
      <formula>0</formula>
    </cfRule>
  </conditionalFormatting>
  <conditionalFormatting sqref="E287:F288 G287:H287 F289">
    <cfRule type="cellIs" priority="769" dxfId="1" operator="equal" stopIfTrue="1">
      <formula>0</formula>
    </cfRule>
  </conditionalFormatting>
  <conditionalFormatting sqref="A292:A297">
    <cfRule type="cellIs" priority="766" dxfId="1" operator="equal" stopIfTrue="1">
      <formula>0</formula>
    </cfRule>
  </conditionalFormatting>
  <conditionalFormatting sqref="A291 F291:H291 J291:L291">
    <cfRule type="cellIs" priority="767" dxfId="1" operator="equal" stopIfTrue="1">
      <formula>0</formula>
    </cfRule>
  </conditionalFormatting>
  <conditionalFormatting sqref="H297">
    <cfRule type="cellIs" priority="765" dxfId="1" operator="equal" stopIfTrue="1">
      <formula>0</formula>
    </cfRule>
  </conditionalFormatting>
  <conditionalFormatting sqref="G297">
    <cfRule type="cellIs" priority="661" dxfId="1" operator="equal" stopIfTrue="1">
      <formula>0</formula>
    </cfRule>
  </conditionalFormatting>
  <conditionalFormatting sqref="E48">
    <cfRule type="cellIs" priority="655" dxfId="1" operator="equal" stopIfTrue="1">
      <formula>0</formula>
    </cfRule>
  </conditionalFormatting>
  <conditionalFormatting sqref="E180">
    <cfRule type="cellIs" priority="622" dxfId="1" operator="equal" stopIfTrue="1">
      <formula>0</formula>
    </cfRule>
  </conditionalFormatting>
  <conditionalFormatting sqref="E214">
    <cfRule type="cellIs" priority="611" dxfId="1" operator="equal" stopIfTrue="1">
      <formula>0</formula>
    </cfRule>
  </conditionalFormatting>
  <conditionalFormatting sqref="E99:F101 G99:H99">
    <cfRule type="cellIs" priority="659" dxfId="1" operator="equal" stopIfTrue="1">
      <formula>0</formula>
    </cfRule>
  </conditionalFormatting>
  <conditionalFormatting sqref="A99">
    <cfRule type="cellIs" priority="660" dxfId="1" operator="equal" stopIfTrue="1">
      <formula>0</formula>
    </cfRule>
  </conditionalFormatting>
  <conditionalFormatting sqref="E44">
    <cfRule type="cellIs" priority="656" dxfId="1" operator="equal" stopIfTrue="1">
      <formula>0</formula>
    </cfRule>
  </conditionalFormatting>
  <conditionalFormatting sqref="E65">
    <cfRule type="cellIs" priority="651" dxfId="1" operator="equal" stopIfTrue="1">
      <formula>0</formula>
    </cfRule>
  </conditionalFormatting>
  <conditionalFormatting sqref="E69">
    <cfRule type="cellIs" priority="650" dxfId="1" operator="equal" stopIfTrue="1">
      <formula>0</formula>
    </cfRule>
  </conditionalFormatting>
  <conditionalFormatting sqref="E73">
    <cfRule type="cellIs" priority="649" dxfId="1" operator="equal" stopIfTrue="1">
      <formula>0</formula>
    </cfRule>
  </conditionalFormatting>
  <conditionalFormatting sqref="E81">
    <cfRule type="cellIs" priority="648" dxfId="1" operator="equal" stopIfTrue="1">
      <formula>0</formula>
    </cfRule>
  </conditionalFormatting>
  <conditionalFormatting sqref="A126">
    <cfRule type="cellIs" priority="581" dxfId="1" operator="equal" stopIfTrue="1">
      <formula>0</formula>
    </cfRule>
  </conditionalFormatting>
  <conditionalFormatting sqref="E84">
    <cfRule type="cellIs" priority="647" dxfId="1" operator="equal" stopIfTrue="1">
      <formula>0</formula>
    </cfRule>
  </conditionalFormatting>
  <conditionalFormatting sqref="A137:A138">
    <cfRule type="cellIs" priority="579" dxfId="1" operator="equal" stopIfTrue="1">
      <formula>0</formula>
    </cfRule>
  </conditionalFormatting>
  <conditionalFormatting sqref="E94">
    <cfRule type="cellIs" priority="645" dxfId="1" operator="equal" stopIfTrue="1">
      <formula>0</formula>
    </cfRule>
  </conditionalFormatting>
  <conditionalFormatting sqref="E98">
    <cfRule type="cellIs" priority="643" dxfId="1" operator="equal" stopIfTrue="1">
      <formula>0</formula>
    </cfRule>
  </conditionalFormatting>
  <conditionalFormatting sqref="E127">
    <cfRule type="cellIs" priority="638" dxfId="1" operator="equal" stopIfTrue="1">
      <formula>0</formula>
    </cfRule>
  </conditionalFormatting>
  <conditionalFormatting sqref="E131">
    <cfRule type="cellIs" priority="637" dxfId="1" operator="equal" stopIfTrue="1">
      <formula>0</formula>
    </cfRule>
  </conditionalFormatting>
  <conditionalFormatting sqref="E134">
    <cfRule type="cellIs" priority="636" dxfId="1" operator="equal" stopIfTrue="1">
      <formula>0</formula>
    </cfRule>
  </conditionalFormatting>
  <conditionalFormatting sqref="E139">
    <cfRule type="cellIs" priority="631" dxfId="1" operator="equal" stopIfTrue="1">
      <formula>0</formula>
    </cfRule>
  </conditionalFormatting>
  <conditionalFormatting sqref="E142">
    <cfRule type="cellIs" priority="628" dxfId="1" operator="equal" stopIfTrue="1">
      <formula>0</formula>
    </cfRule>
  </conditionalFormatting>
  <conditionalFormatting sqref="E166">
    <cfRule type="cellIs" priority="626" dxfId="1" operator="equal" stopIfTrue="1">
      <formula>0</formula>
    </cfRule>
  </conditionalFormatting>
  <conditionalFormatting sqref="E169">
    <cfRule type="cellIs" priority="625" dxfId="1" operator="equal" stopIfTrue="1">
      <formula>0</formula>
    </cfRule>
  </conditionalFormatting>
  <conditionalFormatting sqref="E174">
    <cfRule type="cellIs" priority="624" dxfId="1" operator="equal" stopIfTrue="1">
      <formula>0</formula>
    </cfRule>
  </conditionalFormatting>
  <conditionalFormatting sqref="E177">
    <cfRule type="cellIs" priority="623" dxfId="1" operator="equal" stopIfTrue="1">
      <formula>0</formula>
    </cfRule>
  </conditionalFormatting>
  <conditionalFormatting sqref="E192">
    <cfRule type="cellIs" priority="620" dxfId="1" operator="equal" stopIfTrue="1">
      <formula>0</formula>
    </cfRule>
  </conditionalFormatting>
  <conditionalFormatting sqref="E183">
    <cfRule type="cellIs" priority="621" dxfId="1" operator="equal" stopIfTrue="1">
      <formula>0</formula>
    </cfRule>
  </conditionalFormatting>
  <conditionalFormatting sqref="E199:E200">
    <cfRule type="cellIs" priority="618" dxfId="1" operator="equal" stopIfTrue="1">
      <formula>0</formula>
    </cfRule>
  </conditionalFormatting>
  <conditionalFormatting sqref="E196">
    <cfRule type="cellIs" priority="619" dxfId="1" operator="equal" stopIfTrue="1">
      <formula>0</formula>
    </cfRule>
  </conditionalFormatting>
  <conditionalFormatting sqref="E203">
    <cfRule type="cellIs" priority="616" dxfId="1" operator="equal" stopIfTrue="1">
      <formula>0</formula>
    </cfRule>
  </conditionalFormatting>
  <conditionalFormatting sqref="E206">
    <cfRule type="cellIs" priority="614" dxfId="1" operator="equal" stopIfTrue="1">
      <formula>0</formula>
    </cfRule>
  </conditionalFormatting>
  <conditionalFormatting sqref="E210">
    <cfRule type="cellIs" priority="612" dxfId="1" operator="equal" stopIfTrue="1">
      <formula>0</formula>
    </cfRule>
  </conditionalFormatting>
  <conditionalFormatting sqref="E220">
    <cfRule type="cellIs" priority="609" dxfId="1" operator="equal" stopIfTrue="1">
      <formula>0</formula>
    </cfRule>
  </conditionalFormatting>
  <conditionalFormatting sqref="E223">
    <cfRule type="cellIs" priority="608" dxfId="1" operator="equal" stopIfTrue="1">
      <formula>0</formula>
    </cfRule>
  </conditionalFormatting>
  <conditionalFormatting sqref="E227">
    <cfRule type="cellIs" priority="606" dxfId="1" operator="equal" stopIfTrue="1">
      <formula>0</formula>
    </cfRule>
  </conditionalFormatting>
  <conditionalFormatting sqref="E231">
    <cfRule type="cellIs" priority="605" dxfId="1" operator="equal" stopIfTrue="1">
      <formula>0</formula>
    </cfRule>
  </conditionalFormatting>
  <conditionalFormatting sqref="E235">
    <cfRule type="cellIs" priority="604" dxfId="1" operator="equal" stopIfTrue="1">
      <formula>0</formula>
    </cfRule>
  </conditionalFormatting>
  <conditionalFormatting sqref="E239">
    <cfRule type="cellIs" priority="603" dxfId="1" operator="equal" stopIfTrue="1">
      <formula>0</formula>
    </cfRule>
  </conditionalFormatting>
  <conditionalFormatting sqref="E243">
    <cfRule type="cellIs" priority="602" dxfId="1" operator="equal" stopIfTrue="1">
      <formula>0</formula>
    </cfRule>
  </conditionalFormatting>
  <conditionalFormatting sqref="E250">
    <cfRule type="cellIs" priority="601" dxfId="1" operator="equal" stopIfTrue="1">
      <formula>0</formula>
    </cfRule>
  </conditionalFormatting>
  <conditionalFormatting sqref="E258">
    <cfRule type="cellIs" priority="600" dxfId="1" operator="equal" stopIfTrue="1">
      <formula>0</formula>
    </cfRule>
  </conditionalFormatting>
  <conditionalFormatting sqref="E262">
    <cfRule type="cellIs" priority="599" dxfId="1" operator="equal" stopIfTrue="1">
      <formula>0</formula>
    </cfRule>
  </conditionalFormatting>
  <conditionalFormatting sqref="E265">
    <cfRule type="cellIs" priority="597" dxfId="1" operator="equal" stopIfTrue="1">
      <formula>0</formula>
    </cfRule>
  </conditionalFormatting>
  <conditionalFormatting sqref="E271">
    <cfRule type="cellIs" priority="595" dxfId="1" operator="equal" stopIfTrue="1">
      <formula>0</formula>
    </cfRule>
  </conditionalFormatting>
  <conditionalFormatting sqref="E275">
    <cfRule type="cellIs" priority="594" dxfId="1" operator="equal" stopIfTrue="1">
      <formula>0</formula>
    </cfRule>
  </conditionalFormatting>
  <conditionalFormatting sqref="E282">
    <cfRule type="cellIs" priority="591" dxfId="1" operator="equal" stopIfTrue="1">
      <formula>0</formula>
    </cfRule>
  </conditionalFormatting>
  <conditionalFormatting sqref="E291">
    <cfRule type="cellIs" priority="590" dxfId="1" operator="equal" stopIfTrue="1">
      <formula>0</formula>
    </cfRule>
  </conditionalFormatting>
  <conditionalFormatting sqref="A165">
    <cfRule type="cellIs" priority="577" dxfId="1" operator="equal" stopIfTrue="1">
      <formula>0</formula>
    </cfRule>
  </conditionalFormatting>
  <conditionalFormatting sqref="B44:D44">
    <cfRule type="cellIs" priority="575" dxfId="1" operator="equal" stopIfTrue="1">
      <formula>0</formula>
    </cfRule>
  </conditionalFormatting>
  <conditionalFormatting sqref="B48:D48">
    <cfRule type="cellIs" priority="574" dxfId="1" operator="equal" stopIfTrue="1">
      <formula>0</formula>
    </cfRule>
  </conditionalFormatting>
  <conditionalFormatting sqref="B52:D52">
    <cfRule type="cellIs" priority="571" dxfId="1" operator="equal" stopIfTrue="1">
      <formula>0</formula>
    </cfRule>
  </conditionalFormatting>
  <conditionalFormatting sqref="B59:D59">
    <cfRule type="cellIs" priority="570" dxfId="1" operator="equal" stopIfTrue="1">
      <formula>0</formula>
    </cfRule>
  </conditionalFormatting>
  <conditionalFormatting sqref="B65:D65">
    <cfRule type="cellIs" priority="568" dxfId="1" operator="equal" stopIfTrue="1">
      <formula>0</formula>
    </cfRule>
  </conditionalFormatting>
  <conditionalFormatting sqref="B69:D69">
    <cfRule type="cellIs" priority="567" dxfId="1" operator="equal" stopIfTrue="1">
      <formula>0</formula>
    </cfRule>
  </conditionalFormatting>
  <conditionalFormatting sqref="B73:D73">
    <cfRule type="cellIs" priority="566" dxfId="1" operator="equal" stopIfTrue="1">
      <formula>0</formula>
    </cfRule>
  </conditionalFormatting>
  <conditionalFormatting sqref="B81:D81">
    <cfRule type="cellIs" priority="565" dxfId="1" operator="equal" stopIfTrue="1">
      <formula>0</formula>
    </cfRule>
  </conditionalFormatting>
  <conditionalFormatting sqref="B84:D84">
    <cfRule type="cellIs" priority="564" dxfId="1" operator="equal" stopIfTrue="1">
      <formula>0</formula>
    </cfRule>
  </conditionalFormatting>
  <conditionalFormatting sqref="B94:D94">
    <cfRule type="cellIs" priority="562" dxfId="1" operator="equal" stopIfTrue="1">
      <formula>0</formula>
    </cfRule>
  </conditionalFormatting>
  <conditionalFormatting sqref="B98:D98">
    <cfRule type="cellIs" priority="560" dxfId="1" operator="equal" stopIfTrue="1">
      <formula>0</formula>
    </cfRule>
  </conditionalFormatting>
  <conditionalFormatting sqref="B127:D127">
    <cfRule type="cellIs" priority="555" dxfId="1" operator="equal" stopIfTrue="1">
      <formula>0</formula>
    </cfRule>
  </conditionalFormatting>
  <conditionalFormatting sqref="B131:D131">
    <cfRule type="cellIs" priority="554" dxfId="1" operator="equal" stopIfTrue="1">
      <formula>0</formula>
    </cfRule>
  </conditionalFormatting>
  <conditionalFormatting sqref="B134:D134">
    <cfRule type="cellIs" priority="553" dxfId="1" operator="equal" stopIfTrue="1">
      <formula>0</formula>
    </cfRule>
  </conditionalFormatting>
  <conditionalFormatting sqref="B139:D139">
    <cfRule type="cellIs" priority="548" dxfId="1" operator="equal" stopIfTrue="1">
      <formula>0</formula>
    </cfRule>
  </conditionalFormatting>
  <conditionalFormatting sqref="B142:D142">
    <cfRule type="cellIs" priority="545" dxfId="1" operator="equal" stopIfTrue="1">
      <formula>0</formula>
    </cfRule>
  </conditionalFormatting>
  <conditionalFormatting sqref="B166:D166">
    <cfRule type="cellIs" priority="543" dxfId="1" operator="equal" stopIfTrue="1">
      <formula>0</formula>
    </cfRule>
  </conditionalFormatting>
  <conditionalFormatting sqref="B169:D169">
    <cfRule type="cellIs" priority="542" dxfId="1" operator="equal" stopIfTrue="1">
      <formula>0</formula>
    </cfRule>
  </conditionalFormatting>
  <conditionalFormatting sqref="B174:D174">
    <cfRule type="cellIs" priority="541" dxfId="1" operator="equal" stopIfTrue="1">
      <formula>0</formula>
    </cfRule>
  </conditionalFormatting>
  <conditionalFormatting sqref="B177:D177">
    <cfRule type="cellIs" priority="540" dxfId="1" operator="equal" stopIfTrue="1">
      <formula>0</formula>
    </cfRule>
  </conditionalFormatting>
  <conditionalFormatting sqref="B180:D180">
    <cfRule type="cellIs" priority="539" dxfId="1" operator="equal" stopIfTrue="1">
      <formula>0</formula>
    </cfRule>
  </conditionalFormatting>
  <conditionalFormatting sqref="B183:D183">
    <cfRule type="cellIs" priority="538" dxfId="1" operator="equal" stopIfTrue="1">
      <formula>0</formula>
    </cfRule>
  </conditionalFormatting>
  <conditionalFormatting sqref="B192:D192">
    <cfRule type="cellIs" priority="537" dxfId="1" operator="equal" stopIfTrue="1">
      <formula>0</formula>
    </cfRule>
  </conditionalFormatting>
  <conditionalFormatting sqref="B196:D196">
    <cfRule type="cellIs" priority="536" dxfId="1" operator="equal" stopIfTrue="1">
      <formula>0</formula>
    </cfRule>
  </conditionalFormatting>
  <conditionalFormatting sqref="B199:D201">
    <cfRule type="cellIs" priority="535" dxfId="1" operator="equal" stopIfTrue="1">
      <formula>0</formula>
    </cfRule>
  </conditionalFormatting>
  <conditionalFormatting sqref="B203:D203">
    <cfRule type="cellIs" priority="533" dxfId="1" operator="equal" stopIfTrue="1">
      <formula>0</formula>
    </cfRule>
  </conditionalFormatting>
  <conditionalFormatting sqref="B206:D206">
    <cfRule type="cellIs" priority="531" dxfId="1" operator="equal" stopIfTrue="1">
      <formula>0</formula>
    </cfRule>
  </conditionalFormatting>
  <conditionalFormatting sqref="B210:D210">
    <cfRule type="cellIs" priority="529" dxfId="1" operator="equal" stopIfTrue="1">
      <formula>0</formula>
    </cfRule>
  </conditionalFormatting>
  <conditionalFormatting sqref="B214:D214">
    <cfRule type="cellIs" priority="528" dxfId="1" operator="equal" stopIfTrue="1">
      <formula>0</formula>
    </cfRule>
  </conditionalFormatting>
  <conditionalFormatting sqref="B220:D220">
    <cfRule type="cellIs" priority="526" dxfId="1" operator="equal" stopIfTrue="1">
      <formula>0</formula>
    </cfRule>
  </conditionalFormatting>
  <conditionalFormatting sqref="B223:D223">
    <cfRule type="cellIs" priority="525" dxfId="1" operator="equal" stopIfTrue="1">
      <formula>0</formula>
    </cfRule>
  </conditionalFormatting>
  <conditionalFormatting sqref="B227:D227">
    <cfRule type="cellIs" priority="523" dxfId="1" operator="equal" stopIfTrue="1">
      <formula>0</formula>
    </cfRule>
  </conditionalFormatting>
  <conditionalFormatting sqref="B231:D231">
    <cfRule type="cellIs" priority="522" dxfId="1" operator="equal" stopIfTrue="1">
      <formula>0</formula>
    </cfRule>
  </conditionalFormatting>
  <conditionalFormatting sqref="B235:D235">
    <cfRule type="cellIs" priority="521" dxfId="1" operator="equal" stopIfTrue="1">
      <formula>0</formula>
    </cfRule>
  </conditionalFormatting>
  <conditionalFormatting sqref="B239:D239">
    <cfRule type="cellIs" priority="520" dxfId="1" operator="equal" stopIfTrue="1">
      <formula>0</formula>
    </cfRule>
  </conditionalFormatting>
  <conditionalFormatting sqref="B243:D243">
    <cfRule type="cellIs" priority="519" dxfId="1" operator="equal" stopIfTrue="1">
      <formula>0</formula>
    </cfRule>
  </conditionalFormatting>
  <conditionalFormatting sqref="B250:D250">
    <cfRule type="cellIs" priority="518" dxfId="1" operator="equal" stopIfTrue="1">
      <formula>0</formula>
    </cfRule>
  </conditionalFormatting>
  <conditionalFormatting sqref="B258:D258">
    <cfRule type="cellIs" priority="517" dxfId="1" operator="equal" stopIfTrue="1">
      <formula>0</formula>
    </cfRule>
  </conditionalFormatting>
  <conditionalFormatting sqref="B262:D262">
    <cfRule type="cellIs" priority="516" dxfId="1" operator="equal" stopIfTrue="1">
      <formula>0</formula>
    </cfRule>
  </conditionalFormatting>
  <conditionalFormatting sqref="B265:D265">
    <cfRule type="cellIs" priority="514" dxfId="1" operator="equal" stopIfTrue="1">
      <formula>0</formula>
    </cfRule>
  </conditionalFormatting>
  <conditionalFormatting sqref="B271:D271">
    <cfRule type="cellIs" priority="512" dxfId="1" operator="equal" stopIfTrue="1">
      <formula>0</formula>
    </cfRule>
  </conditionalFormatting>
  <conditionalFormatting sqref="B275:D275">
    <cfRule type="cellIs" priority="511" dxfId="1" operator="equal" stopIfTrue="1">
      <formula>0</formula>
    </cfRule>
  </conditionalFormatting>
  <conditionalFormatting sqref="B282:D282">
    <cfRule type="cellIs" priority="508" dxfId="1" operator="equal" stopIfTrue="1">
      <formula>0</formula>
    </cfRule>
  </conditionalFormatting>
  <conditionalFormatting sqref="B291:D291">
    <cfRule type="cellIs" priority="507" dxfId="1" operator="equal" stopIfTrue="1">
      <formula>0</formula>
    </cfRule>
  </conditionalFormatting>
  <conditionalFormatting sqref="I94">
    <cfRule type="cellIs" priority="499" dxfId="1" operator="equal" stopIfTrue="1">
      <formula>0</formula>
    </cfRule>
  </conditionalFormatting>
  <conditionalFormatting sqref="I84">
    <cfRule type="cellIs" priority="497" dxfId="1" operator="equal" stopIfTrue="1">
      <formula>0</formula>
    </cfRule>
  </conditionalFormatting>
  <conditionalFormatting sqref="I73">
    <cfRule type="cellIs" priority="496" dxfId="1" operator="equal" stopIfTrue="1">
      <formula>0</formula>
    </cfRule>
  </conditionalFormatting>
  <conditionalFormatting sqref="I69">
    <cfRule type="cellIs" priority="495" dxfId="1" operator="equal" stopIfTrue="1">
      <formula>0</formula>
    </cfRule>
  </conditionalFormatting>
  <conditionalFormatting sqref="I65">
    <cfRule type="cellIs" priority="494" dxfId="1" operator="equal" stopIfTrue="1">
      <formula>0</formula>
    </cfRule>
  </conditionalFormatting>
  <conditionalFormatting sqref="I59">
    <cfRule type="cellIs" priority="492" dxfId="1" operator="equal" stopIfTrue="1">
      <formula>0</formula>
    </cfRule>
  </conditionalFormatting>
  <conditionalFormatting sqref="I127">
    <cfRule type="cellIs" priority="490" dxfId="1" operator="equal" stopIfTrue="1">
      <formula>0</formula>
    </cfRule>
  </conditionalFormatting>
  <conditionalFormatting sqref="I291">
    <cfRule type="cellIs" priority="487" dxfId="1" operator="equal" stopIfTrue="1">
      <formula>0</formula>
    </cfRule>
  </conditionalFormatting>
  <conditionalFormatting sqref="I192">
    <cfRule type="cellIs" priority="482" dxfId="1" operator="equal" stopIfTrue="1">
      <formula>0</formula>
    </cfRule>
  </conditionalFormatting>
  <conditionalFormatting sqref="I196">
    <cfRule type="cellIs" priority="479" dxfId="1" operator="equal" stopIfTrue="1">
      <formula>0</formula>
    </cfRule>
  </conditionalFormatting>
  <conditionalFormatting sqref="I203">
    <cfRule type="cellIs" priority="478" dxfId="1" operator="equal" stopIfTrue="1">
      <formula>0</formula>
    </cfRule>
  </conditionalFormatting>
  <conditionalFormatting sqref="I227 I231 I235">
    <cfRule type="cellIs" priority="476" dxfId="1" operator="equal" stopIfTrue="1">
      <formula>0</formula>
    </cfRule>
  </conditionalFormatting>
  <conditionalFormatting sqref="I220">
    <cfRule type="cellIs" priority="472" dxfId="1" operator="equal" stopIfTrue="1">
      <formula>0</formula>
    </cfRule>
  </conditionalFormatting>
  <conditionalFormatting sqref="I275">
    <cfRule type="cellIs" priority="471" dxfId="1" operator="equal" stopIfTrue="1">
      <formula>0</formula>
    </cfRule>
  </conditionalFormatting>
  <conditionalFormatting sqref="I166">
    <cfRule type="cellIs" priority="470" dxfId="1" operator="equal" stopIfTrue="1">
      <formula>0</formula>
    </cfRule>
  </conditionalFormatting>
  <conditionalFormatting sqref="G208:H208">
    <cfRule type="cellIs" priority="467" dxfId="1" operator="equal" stopIfTrue="1">
      <formula>0</formula>
    </cfRule>
  </conditionalFormatting>
  <conditionalFormatting sqref="G245 G248:G249">
    <cfRule type="cellIs" priority="464" dxfId="1" operator="equal" stopIfTrue="1">
      <formula>0</formula>
    </cfRule>
  </conditionalFormatting>
  <conditionalFormatting sqref="H245 H248:H249">
    <cfRule type="cellIs" priority="466" dxfId="1" operator="equal" stopIfTrue="1">
      <formula>0</formula>
    </cfRule>
  </conditionalFormatting>
  <conditionalFormatting sqref="F245:F249 G246:H247">
    <cfRule type="cellIs" priority="465" dxfId="1" operator="equal" stopIfTrue="1">
      <formula>0</formula>
    </cfRule>
  </conditionalFormatting>
  <conditionalFormatting sqref="J131:L131">
    <cfRule type="cellIs" priority="463" dxfId="1" operator="equal" stopIfTrue="1">
      <formula>0</formula>
    </cfRule>
  </conditionalFormatting>
  <conditionalFormatting sqref="J134">
    <cfRule type="cellIs" priority="462" dxfId="1" operator="equal" stopIfTrue="1">
      <formula>0</formula>
    </cfRule>
  </conditionalFormatting>
  <conditionalFormatting sqref="A335">
    <cfRule type="cellIs" priority="457" dxfId="1" operator="equal" stopIfTrue="1">
      <formula>0</formula>
    </cfRule>
  </conditionalFormatting>
  <conditionalFormatting sqref="A88 H91:H93 J88:L88 G88:H88">
    <cfRule type="cellIs" priority="454" dxfId="1" operator="equal" stopIfTrue="1">
      <formula>0</formula>
    </cfRule>
  </conditionalFormatting>
  <conditionalFormatting sqref="H89:H90">
    <cfRule type="cellIs" priority="453" dxfId="1" operator="equal" stopIfTrue="1">
      <formula>0</formula>
    </cfRule>
  </conditionalFormatting>
  <conditionalFormatting sqref="A89:A90">
    <cfRule type="cellIs" priority="452" dxfId="1" operator="equal" stopIfTrue="1">
      <formula>0</formula>
    </cfRule>
  </conditionalFormatting>
  <conditionalFormatting sqref="E88">
    <cfRule type="cellIs" priority="451" dxfId="1" operator="equal" stopIfTrue="1">
      <formula>0</formula>
    </cfRule>
  </conditionalFormatting>
  <conditionalFormatting sqref="B88:D88">
    <cfRule type="cellIs" priority="450" dxfId="1" operator="equal" stopIfTrue="1">
      <formula>0</formula>
    </cfRule>
  </conditionalFormatting>
  <conditionalFormatting sqref="I88">
    <cfRule type="cellIs" priority="449" dxfId="1" operator="equal" stopIfTrue="1">
      <formula>0</formula>
    </cfRule>
  </conditionalFormatting>
  <conditionalFormatting sqref="H333:H334 H336:H358">
    <cfRule type="cellIs" priority="445" dxfId="1" operator="equal" stopIfTrue="1">
      <formula>0</formula>
    </cfRule>
  </conditionalFormatting>
  <conditionalFormatting sqref="A333:A334 A336:A358">
    <cfRule type="cellIs" priority="446" dxfId="1" operator="equal" stopIfTrue="1">
      <formula>0</formula>
    </cfRule>
  </conditionalFormatting>
  <conditionalFormatting sqref="G333:G334 G336:G358">
    <cfRule type="cellIs" priority="442" dxfId="1" operator="equal" stopIfTrue="1">
      <formula>0</formula>
    </cfRule>
  </conditionalFormatting>
  <conditionalFormatting sqref="E333:F334 E336:F358">
    <cfRule type="cellIs" priority="443" dxfId="1" operator="equal" stopIfTrue="1">
      <formula>0</formula>
    </cfRule>
  </conditionalFormatting>
  <conditionalFormatting sqref="G149:H149 A147">
    <cfRule type="cellIs" priority="304" dxfId="1" operator="equal" stopIfTrue="1">
      <formula>0</formula>
    </cfRule>
  </conditionalFormatting>
  <conditionalFormatting sqref="E148:F149 G148:H148">
    <cfRule type="cellIs" priority="303" dxfId="1" operator="equal" stopIfTrue="1">
      <formula>0</formula>
    </cfRule>
  </conditionalFormatting>
  <conditionalFormatting sqref="A148">
    <cfRule type="cellIs" priority="302" dxfId="1" operator="equal" stopIfTrue="1">
      <formula>0</formula>
    </cfRule>
  </conditionalFormatting>
  <conditionalFormatting sqref="E147">
    <cfRule type="cellIs" priority="301" dxfId="1" operator="equal" stopIfTrue="1">
      <formula>0</formula>
    </cfRule>
  </conditionalFormatting>
  <conditionalFormatting sqref="B147:D147">
    <cfRule type="cellIs" priority="300" dxfId="1" operator="equal" stopIfTrue="1">
      <formula>0</formula>
    </cfRule>
  </conditionalFormatting>
  <conditionalFormatting sqref="H152:H153 A150">
    <cfRule type="cellIs" priority="299" dxfId="1" operator="equal" stopIfTrue="1">
      <formula>0</formula>
    </cfRule>
  </conditionalFormatting>
  <conditionalFormatting sqref="G151:H151">
    <cfRule type="cellIs" priority="298" dxfId="1" operator="equal" stopIfTrue="1">
      <formula>0</formula>
    </cfRule>
  </conditionalFormatting>
  <conditionalFormatting sqref="A151">
    <cfRule type="cellIs" priority="297" dxfId="1" operator="equal" stopIfTrue="1">
      <formula>0</formula>
    </cfRule>
  </conditionalFormatting>
  <conditionalFormatting sqref="E150">
    <cfRule type="cellIs" priority="296" dxfId="1" operator="equal" stopIfTrue="1">
      <formula>0</formula>
    </cfRule>
  </conditionalFormatting>
  <conditionalFormatting sqref="B150:D150">
    <cfRule type="cellIs" priority="295" dxfId="1" operator="equal" stopIfTrue="1">
      <formula>0</formula>
    </cfRule>
  </conditionalFormatting>
  <conditionalFormatting sqref="G156:H156 A154">
    <cfRule type="cellIs" priority="294" dxfId="1" operator="equal" stopIfTrue="1">
      <formula>0</formula>
    </cfRule>
  </conditionalFormatting>
  <conditionalFormatting sqref="E155:F156 G155:H155">
    <cfRule type="cellIs" priority="293" dxfId="1" operator="equal" stopIfTrue="1">
      <formula>0</formula>
    </cfRule>
  </conditionalFormatting>
  <conditionalFormatting sqref="A155">
    <cfRule type="cellIs" priority="292" dxfId="1" operator="equal" stopIfTrue="1">
      <formula>0</formula>
    </cfRule>
  </conditionalFormatting>
  <conditionalFormatting sqref="E154">
    <cfRule type="cellIs" priority="291" dxfId="1" operator="equal" stopIfTrue="1">
      <formula>0</formula>
    </cfRule>
  </conditionalFormatting>
  <conditionalFormatting sqref="B154:D154">
    <cfRule type="cellIs" priority="290" dxfId="1" operator="equal" stopIfTrue="1">
      <formula>0</formula>
    </cfRule>
  </conditionalFormatting>
  <conditionalFormatting sqref="I147">
    <cfRule type="cellIs" priority="266" dxfId="1" operator="equal" stopIfTrue="1">
      <formula>0</formula>
    </cfRule>
  </conditionalFormatting>
  <conditionalFormatting sqref="I150">
    <cfRule type="cellIs" priority="264" dxfId="1" operator="equal" stopIfTrue="1">
      <formula>0</formula>
    </cfRule>
  </conditionalFormatting>
  <conditionalFormatting sqref="I154">
    <cfRule type="cellIs" priority="263" dxfId="1" operator="equal" stopIfTrue="1">
      <formula>0</formula>
    </cfRule>
  </conditionalFormatting>
  <conditionalFormatting sqref="E56">
    <cfRule type="cellIs" priority="244" dxfId="1" operator="equal" stopIfTrue="1">
      <formula>0</formula>
    </cfRule>
  </conditionalFormatting>
  <conditionalFormatting sqref="B56:D56">
    <cfRule type="cellIs" priority="245" dxfId="1" operator="equal" stopIfTrue="1">
      <formula>0</formula>
    </cfRule>
  </conditionalFormatting>
  <conditionalFormatting sqref="B77:D77">
    <cfRule type="cellIs" priority="241" dxfId="1" operator="equal" stopIfTrue="1">
      <formula>0</formula>
    </cfRule>
  </conditionalFormatting>
  <conditionalFormatting sqref="E78:E80">
    <cfRule type="cellIs" priority="243" dxfId="1" operator="equal" stopIfTrue="1">
      <formula>0</formula>
    </cfRule>
  </conditionalFormatting>
  <conditionalFormatting sqref="E77">
    <cfRule type="cellIs" priority="242" dxfId="1" operator="equal" stopIfTrue="1">
      <formula>0</formula>
    </cfRule>
  </conditionalFormatting>
  <conditionalFormatting sqref="B246:D246">
    <cfRule type="cellIs" priority="240" dxfId="1" operator="equal" stopIfTrue="1">
      <formula>0</formula>
    </cfRule>
  </conditionalFormatting>
  <conditionalFormatting sqref="E246">
    <cfRule type="cellIs" priority="239" dxfId="1" operator="equal" stopIfTrue="1">
      <formula>0</formula>
    </cfRule>
  </conditionalFormatting>
  <conditionalFormatting sqref="I239">
    <cfRule type="cellIs" priority="238" dxfId="1" operator="equal" stopIfTrue="1">
      <formula>0</formula>
    </cfRule>
  </conditionalFormatting>
  <conditionalFormatting sqref="I265">
    <cfRule type="cellIs" priority="219" dxfId="1" operator="equal" stopIfTrue="1">
      <formula>0</formula>
    </cfRule>
  </conditionalFormatting>
  <conditionalFormatting sqref="I262">
    <cfRule type="cellIs" priority="217" dxfId="1" operator="equal" stopIfTrue="1">
      <formula>0</formula>
    </cfRule>
  </conditionalFormatting>
  <conditionalFormatting sqref="G47:H47">
    <cfRule type="cellIs" priority="213" dxfId="1" operator="equal" stopIfTrue="1">
      <formula>0</formula>
    </cfRule>
  </conditionalFormatting>
  <conditionalFormatting sqref="E47:F47">
    <cfRule type="cellIs" priority="212" dxfId="1" operator="equal" stopIfTrue="1">
      <formula>0</formula>
    </cfRule>
  </conditionalFormatting>
  <conditionalFormatting sqref="E40:H40">
    <cfRule type="cellIs" priority="211" dxfId="1" operator="equal" stopIfTrue="1">
      <formula>0</formula>
    </cfRule>
  </conditionalFormatting>
  <conditionalFormatting sqref="F76">
    <cfRule type="cellIs" priority="210" dxfId="1" operator="equal" stopIfTrue="1">
      <formula>0</formula>
    </cfRule>
  </conditionalFormatting>
  <conditionalFormatting sqref="F75">
    <cfRule type="cellIs" priority="209" dxfId="1" operator="equal" stopIfTrue="1">
      <formula>0</formula>
    </cfRule>
  </conditionalFormatting>
  <conditionalFormatting sqref="F79:F80">
    <cfRule type="cellIs" priority="208" dxfId="1" operator="equal" stopIfTrue="1">
      <formula>0</formula>
    </cfRule>
  </conditionalFormatting>
  <conditionalFormatting sqref="F85">
    <cfRule type="cellIs" priority="207" dxfId="1" operator="equal" stopIfTrue="1">
      <formula>0</formula>
    </cfRule>
  </conditionalFormatting>
  <conditionalFormatting sqref="F89">
    <cfRule type="cellIs" priority="206" dxfId="1" operator="equal" stopIfTrue="1">
      <formula>0</formula>
    </cfRule>
  </conditionalFormatting>
  <conditionalFormatting sqref="G60:H60">
    <cfRule type="cellIs" priority="205" dxfId="1" operator="equal" stopIfTrue="1">
      <formula>0</formula>
    </cfRule>
  </conditionalFormatting>
  <conditionalFormatting sqref="G59:H59">
    <cfRule type="cellIs" priority="204" dxfId="1" operator="equal" stopIfTrue="1">
      <formula>0</formula>
    </cfRule>
  </conditionalFormatting>
  <conditionalFormatting sqref="E68 G68">
    <cfRule type="cellIs" priority="203" dxfId="1" operator="equal" stopIfTrue="1">
      <formula>0</formula>
    </cfRule>
  </conditionalFormatting>
  <conditionalFormatting sqref="H68">
    <cfRule type="cellIs" priority="202" dxfId="1" operator="equal" stopIfTrue="1">
      <formula>0</formula>
    </cfRule>
  </conditionalFormatting>
  <conditionalFormatting sqref="H57">
    <cfRule type="cellIs" priority="201" dxfId="1" operator="equal" stopIfTrue="1">
      <formula>0</formula>
    </cfRule>
  </conditionalFormatting>
  <conditionalFormatting sqref="H56">
    <cfRule type="cellIs" priority="200" dxfId="1" operator="equal" stopIfTrue="1">
      <formula>0</formula>
    </cfRule>
  </conditionalFormatting>
  <conditionalFormatting sqref="G129:H129">
    <cfRule type="cellIs" priority="198" dxfId="1" operator="equal" stopIfTrue="1">
      <formula>0</formula>
    </cfRule>
  </conditionalFormatting>
  <conditionalFormatting sqref="E129:F129">
    <cfRule type="cellIs" priority="197" dxfId="1" operator="equal" stopIfTrue="1">
      <formula>0</formula>
    </cfRule>
  </conditionalFormatting>
  <conditionalFormatting sqref="G157:H157">
    <cfRule type="cellIs" priority="195" dxfId="1" operator="equal" stopIfTrue="1">
      <formula>0</formula>
    </cfRule>
  </conditionalFormatting>
  <conditionalFormatting sqref="E157:F157">
    <cfRule type="cellIs" priority="194" dxfId="1" operator="equal" stopIfTrue="1">
      <formula>0</formula>
    </cfRule>
  </conditionalFormatting>
  <conditionalFormatting sqref="F158:H158 J158:L158">
    <cfRule type="cellIs" priority="193" dxfId="1" operator="equal" stopIfTrue="1">
      <formula>0</formula>
    </cfRule>
  </conditionalFormatting>
  <conditionalFormatting sqref="G160:H160 A158">
    <cfRule type="cellIs" priority="192" dxfId="1" operator="equal" stopIfTrue="1">
      <formula>0</formula>
    </cfRule>
  </conditionalFormatting>
  <conditionalFormatting sqref="E159:F160 G159:H159">
    <cfRule type="cellIs" priority="191" dxfId="1" operator="equal" stopIfTrue="1">
      <formula>0</formula>
    </cfRule>
  </conditionalFormatting>
  <conditionalFormatting sqref="A159">
    <cfRule type="cellIs" priority="190" dxfId="1" operator="equal" stopIfTrue="1">
      <formula>0</formula>
    </cfRule>
  </conditionalFormatting>
  <conditionalFormatting sqref="E158">
    <cfRule type="cellIs" priority="189" dxfId="1" operator="equal" stopIfTrue="1">
      <formula>0</formula>
    </cfRule>
  </conditionalFormatting>
  <conditionalFormatting sqref="B158:D158">
    <cfRule type="cellIs" priority="188" dxfId="1" operator="equal" stopIfTrue="1">
      <formula>0</formula>
    </cfRule>
  </conditionalFormatting>
  <conditionalFormatting sqref="I158">
    <cfRule type="cellIs" priority="187" dxfId="1" operator="equal" stopIfTrue="1">
      <formula>0</formula>
    </cfRule>
  </conditionalFormatting>
  <conditionalFormatting sqref="E202">
    <cfRule type="cellIs" priority="186" dxfId="1" operator="equal" stopIfTrue="1">
      <formula>0</formula>
    </cfRule>
  </conditionalFormatting>
  <conditionalFormatting sqref="G209:H209">
    <cfRule type="cellIs" priority="184" dxfId="1" operator="equal" stopIfTrue="1">
      <formula>0</formula>
    </cfRule>
  </conditionalFormatting>
  <conditionalFormatting sqref="E209:F209">
    <cfRule type="cellIs" priority="185" dxfId="1" operator="equal" stopIfTrue="1">
      <formula>0</formula>
    </cfRule>
  </conditionalFormatting>
  <conditionalFormatting sqref="I189">
    <cfRule type="cellIs" priority="177" dxfId="1" operator="equal" stopIfTrue="1">
      <formula>0</formula>
    </cfRule>
  </conditionalFormatting>
  <conditionalFormatting sqref="G191:H191 A189 F189:H189 J189:L189">
    <cfRule type="cellIs" priority="182" dxfId="1" operator="equal" stopIfTrue="1">
      <formula>0</formula>
    </cfRule>
  </conditionalFormatting>
  <conditionalFormatting sqref="E190:F191 G190:H190">
    <cfRule type="cellIs" priority="181" dxfId="1" operator="equal" stopIfTrue="1">
      <formula>0</formula>
    </cfRule>
  </conditionalFormatting>
  <conditionalFormatting sqref="A190">
    <cfRule type="cellIs" priority="180" dxfId="1" operator="equal" stopIfTrue="1">
      <formula>0</formula>
    </cfRule>
  </conditionalFormatting>
  <conditionalFormatting sqref="E189">
    <cfRule type="cellIs" priority="179" dxfId="1" operator="equal" stopIfTrue="1">
      <formula>0</formula>
    </cfRule>
  </conditionalFormatting>
  <conditionalFormatting sqref="B189:D189">
    <cfRule type="cellIs" priority="178" dxfId="1" operator="equal" stopIfTrue="1">
      <formula>0</formula>
    </cfRule>
  </conditionalFormatting>
  <conditionalFormatting sqref="E269">
    <cfRule type="cellIs" priority="173" dxfId="1" operator="equal" stopIfTrue="1">
      <formula>0</formula>
    </cfRule>
  </conditionalFormatting>
  <conditionalFormatting sqref="G270:H270">
    <cfRule type="cellIs" priority="175" dxfId="1" operator="equal" stopIfTrue="1">
      <formula>0</formula>
    </cfRule>
  </conditionalFormatting>
  <conditionalFormatting sqref="E270:F270 F269:H269 E268:H268">
    <cfRule type="cellIs" priority="174" dxfId="1" operator="equal" stopIfTrue="1">
      <formula>0</formula>
    </cfRule>
  </conditionalFormatting>
  <conditionalFormatting sqref="G281">
    <cfRule type="cellIs" priority="170" dxfId="1" operator="equal" stopIfTrue="1">
      <formula>0</formula>
    </cfRule>
  </conditionalFormatting>
  <conditionalFormatting sqref="H281">
    <cfRule type="cellIs" priority="172" dxfId="1" operator="equal" stopIfTrue="1">
      <formula>0</formula>
    </cfRule>
  </conditionalFormatting>
  <conditionalFormatting sqref="F281">
    <cfRule type="cellIs" priority="171" dxfId="1" operator="equal" stopIfTrue="1">
      <formula>0</formula>
    </cfRule>
  </conditionalFormatting>
  <conditionalFormatting sqref="G188:H188 A186 F186:H186 J186:L186">
    <cfRule type="cellIs" priority="168" dxfId="1" operator="equal" stopIfTrue="1">
      <formula>0</formula>
    </cfRule>
  </conditionalFormatting>
  <conditionalFormatting sqref="E187:F188 G187:H187">
    <cfRule type="cellIs" priority="167" dxfId="1" operator="equal" stopIfTrue="1">
      <formula>0</formula>
    </cfRule>
  </conditionalFormatting>
  <conditionalFormatting sqref="A187">
    <cfRule type="cellIs" priority="166" dxfId="1" operator="equal" stopIfTrue="1">
      <formula>0</formula>
    </cfRule>
  </conditionalFormatting>
  <conditionalFormatting sqref="E186">
    <cfRule type="cellIs" priority="165" dxfId="1" operator="equal" stopIfTrue="1">
      <formula>0</formula>
    </cfRule>
  </conditionalFormatting>
  <conditionalFormatting sqref="B186:D186">
    <cfRule type="cellIs" priority="164" dxfId="1" operator="equal" stopIfTrue="1">
      <formula>0</formula>
    </cfRule>
  </conditionalFormatting>
  <conditionalFormatting sqref="I271">
    <cfRule type="cellIs" priority="162" dxfId="1" operator="equal" stopIfTrue="1">
      <formula>0</formula>
    </cfRule>
  </conditionalFormatting>
  <conditionalFormatting sqref="I186">
    <cfRule type="cellIs" priority="161" dxfId="1" operator="equal" stopIfTrue="1">
      <formula>0</formula>
    </cfRule>
  </conditionalFormatting>
  <conditionalFormatting sqref="I183">
    <cfRule type="cellIs" priority="160" dxfId="1" operator="equal" stopIfTrue="1">
      <formula>0</formula>
    </cfRule>
  </conditionalFormatting>
  <conditionalFormatting sqref="I180">
    <cfRule type="cellIs" priority="159" dxfId="1" operator="equal" stopIfTrue="1">
      <formula>0</formula>
    </cfRule>
  </conditionalFormatting>
  <conditionalFormatting sqref="I177">
    <cfRule type="cellIs" priority="158" dxfId="1" operator="equal" stopIfTrue="1">
      <formula>0</formula>
    </cfRule>
  </conditionalFormatting>
  <conditionalFormatting sqref="I174">
    <cfRule type="cellIs" priority="157" dxfId="1" operator="equal" stopIfTrue="1">
      <formula>0</formula>
    </cfRule>
  </conditionalFormatting>
  <conditionalFormatting sqref="E170">
    <cfRule type="cellIs" priority="156" dxfId="1" operator="equal" stopIfTrue="1">
      <formula>0</formula>
    </cfRule>
  </conditionalFormatting>
  <conditionalFormatting sqref="E171">
    <cfRule type="cellIs" priority="155" dxfId="1" operator="equal" stopIfTrue="1">
      <formula>0</formula>
    </cfRule>
  </conditionalFormatting>
  <conditionalFormatting sqref="F170:H171">
    <cfRule type="cellIs" priority="154" dxfId="1" operator="equal" stopIfTrue="1">
      <formula>0</formula>
    </cfRule>
  </conditionalFormatting>
  <conditionalFormatting sqref="G314">
    <cfRule type="cellIs" priority="110" dxfId="1" operator="equal" stopIfTrue="1">
      <formula>0</formula>
    </cfRule>
  </conditionalFormatting>
  <conditionalFormatting sqref="B298:D298">
    <cfRule type="cellIs" priority="142" dxfId="1" operator="equal" stopIfTrue="1">
      <formula>0</formula>
    </cfRule>
  </conditionalFormatting>
  <conditionalFormatting sqref="B302:D302">
    <cfRule type="cellIs" priority="130" dxfId="1" operator="equal" stopIfTrue="1">
      <formula>0</formula>
    </cfRule>
  </conditionalFormatting>
  <conditionalFormatting sqref="E301 F298:L298">
    <cfRule type="cellIs" priority="153" dxfId="1" operator="equal" stopIfTrue="1">
      <formula>0</formula>
    </cfRule>
  </conditionalFormatting>
  <conditionalFormatting sqref="A298">
    <cfRule type="cellIs" priority="152" dxfId="1" operator="equal" stopIfTrue="1">
      <formula>0</formula>
    </cfRule>
  </conditionalFormatting>
  <conditionalFormatting sqref="B312:D312">
    <cfRule type="cellIs" priority="106" dxfId="1" operator="equal" stopIfTrue="1">
      <formula>0</formula>
    </cfRule>
  </conditionalFormatting>
  <conditionalFormatting sqref="B329:D329">
    <cfRule type="cellIs" priority="58" dxfId="1" operator="equal" stopIfTrue="1">
      <formula>0</formula>
    </cfRule>
  </conditionalFormatting>
  <conditionalFormatting sqref="E303:H304">
    <cfRule type="cellIs" priority="137" dxfId="1" operator="equal" stopIfTrue="1">
      <formula>0</formula>
    </cfRule>
  </conditionalFormatting>
  <conditionalFormatting sqref="F306 E305:H305">
    <cfRule type="cellIs" priority="132" dxfId="1" operator="equal" stopIfTrue="1">
      <formula>0</formula>
    </cfRule>
  </conditionalFormatting>
  <conditionalFormatting sqref="E302">
    <cfRule type="cellIs" priority="131" dxfId="1" operator="equal" stopIfTrue="1">
      <formula>0</formula>
    </cfRule>
  </conditionalFormatting>
  <conditionalFormatting sqref="H300:H301">
    <cfRule type="cellIs" priority="150" dxfId="1" operator="equal" stopIfTrue="1">
      <formula>0</formula>
    </cfRule>
  </conditionalFormatting>
  <conditionalFormatting sqref="G309">
    <cfRule type="cellIs" priority="122" dxfId="1" operator="equal" stopIfTrue="1">
      <formula>0</formula>
    </cfRule>
  </conditionalFormatting>
  <conditionalFormatting sqref="E316 F312:L312">
    <cfRule type="cellIs" priority="117" dxfId="1" operator="equal" stopIfTrue="1">
      <formula>0</formula>
    </cfRule>
  </conditionalFormatting>
  <conditionalFormatting sqref="E307">
    <cfRule type="cellIs" priority="119" dxfId="1" operator="equal" stopIfTrue="1">
      <formula>0</formula>
    </cfRule>
  </conditionalFormatting>
  <conditionalFormatting sqref="A312">
    <cfRule type="cellIs" priority="116" dxfId="1" operator="equal" stopIfTrue="1">
      <formula>0</formula>
    </cfRule>
  </conditionalFormatting>
  <conditionalFormatting sqref="B307:D307">
    <cfRule type="cellIs" priority="118" dxfId="1" operator="equal" stopIfTrue="1">
      <formula>0</formula>
    </cfRule>
  </conditionalFormatting>
  <conditionalFormatting sqref="F311 E310:H310">
    <cfRule type="cellIs" priority="120" dxfId="1" operator="equal" stopIfTrue="1">
      <formula>0</formula>
    </cfRule>
  </conditionalFormatting>
  <conditionalFormatting sqref="H314">
    <cfRule type="cellIs" priority="114" dxfId="1" operator="equal" stopIfTrue="1">
      <formula>0</formula>
    </cfRule>
  </conditionalFormatting>
  <conditionalFormatting sqref="E313:H313">
    <cfRule type="cellIs" priority="113" dxfId="1" operator="equal" stopIfTrue="1">
      <formula>0</formula>
    </cfRule>
  </conditionalFormatting>
  <conditionalFormatting sqref="E314:F314">
    <cfRule type="cellIs" priority="111" dxfId="1" operator="equal" stopIfTrue="1">
      <formula>0</formula>
    </cfRule>
  </conditionalFormatting>
  <conditionalFormatting sqref="G300:G301">
    <cfRule type="cellIs" priority="148" dxfId="1" operator="equal" stopIfTrue="1">
      <formula>0</formula>
    </cfRule>
  </conditionalFormatting>
  <conditionalFormatting sqref="E298">
    <cfRule type="cellIs" priority="143" dxfId="1" operator="equal" stopIfTrue="1">
      <formula>0</formula>
    </cfRule>
  </conditionalFormatting>
  <conditionalFormatting sqref="E299:F300 G299:H299 F301">
    <cfRule type="cellIs" priority="144" dxfId="1" operator="equal" stopIfTrue="1">
      <formula>0</formula>
    </cfRule>
  </conditionalFormatting>
  <conditionalFormatting sqref="E306 F302:L302">
    <cfRule type="cellIs" priority="141" dxfId="1" operator="equal" stopIfTrue="1">
      <formula>0</formula>
    </cfRule>
  </conditionalFormatting>
  <conditionalFormatting sqref="A302">
    <cfRule type="cellIs" priority="140" dxfId="1" operator="equal" stopIfTrue="1">
      <formula>0</formula>
    </cfRule>
  </conditionalFormatting>
  <conditionalFormatting sqref="E309:F309">
    <cfRule type="cellIs" priority="123" dxfId="1" operator="equal" stopIfTrue="1">
      <formula>0</formula>
    </cfRule>
  </conditionalFormatting>
  <conditionalFormatting sqref="E311 F307:L307">
    <cfRule type="cellIs" priority="129" dxfId="1" operator="equal" stopIfTrue="1">
      <formula>0</formula>
    </cfRule>
  </conditionalFormatting>
  <conditionalFormatting sqref="A307">
    <cfRule type="cellIs" priority="128" dxfId="1" operator="equal" stopIfTrue="1">
      <formula>0</formula>
    </cfRule>
  </conditionalFormatting>
  <conditionalFormatting sqref="H309">
    <cfRule type="cellIs" priority="126" dxfId="1" operator="equal" stopIfTrue="1">
      <formula>0</formula>
    </cfRule>
  </conditionalFormatting>
  <conditionalFormatting sqref="E308:H308">
    <cfRule type="cellIs" priority="125" dxfId="1" operator="equal" stopIfTrue="1">
      <formula>0</formula>
    </cfRule>
  </conditionalFormatting>
  <conditionalFormatting sqref="B317:D317">
    <cfRule type="cellIs" priority="94" dxfId="1" operator="equal" stopIfTrue="1">
      <formula>0</formula>
    </cfRule>
  </conditionalFormatting>
  <conditionalFormatting sqref="A317">
    <cfRule type="cellIs" priority="104" dxfId="1" operator="equal" stopIfTrue="1">
      <formula>0</formula>
    </cfRule>
  </conditionalFormatting>
  <conditionalFormatting sqref="B322:D322">
    <cfRule type="cellIs" priority="82" dxfId="1" operator="equal" stopIfTrue="1">
      <formula>0</formula>
    </cfRule>
  </conditionalFormatting>
  <conditionalFormatting sqref="F316 E315:H315">
    <cfRule type="cellIs" priority="108" dxfId="1" operator="equal" stopIfTrue="1">
      <formula>0</formula>
    </cfRule>
  </conditionalFormatting>
  <conditionalFormatting sqref="E321 F317:L317">
    <cfRule type="cellIs" priority="105" dxfId="1" operator="equal" stopIfTrue="1">
      <formula>0</formula>
    </cfRule>
  </conditionalFormatting>
  <conditionalFormatting sqref="E312">
    <cfRule type="cellIs" priority="107" dxfId="1" operator="equal" stopIfTrue="1">
      <formula>0</formula>
    </cfRule>
  </conditionalFormatting>
  <conditionalFormatting sqref="H319">
    <cfRule type="cellIs" priority="102" dxfId="1" operator="equal" stopIfTrue="1">
      <formula>0</formula>
    </cfRule>
  </conditionalFormatting>
  <conditionalFormatting sqref="E318:H318">
    <cfRule type="cellIs" priority="101" dxfId="1" operator="equal" stopIfTrue="1">
      <formula>0</formula>
    </cfRule>
  </conditionalFormatting>
  <conditionalFormatting sqref="E319:F319">
    <cfRule type="cellIs" priority="99" dxfId="1" operator="equal" stopIfTrue="1">
      <formula>0</formula>
    </cfRule>
  </conditionalFormatting>
  <conditionalFormatting sqref="G319">
    <cfRule type="cellIs" priority="98" dxfId="1" operator="equal" stopIfTrue="1">
      <formula>0</formula>
    </cfRule>
  </conditionalFormatting>
  <conditionalFormatting sqref="B325:D325">
    <cfRule type="cellIs" priority="70" dxfId="1" operator="equal" stopIfTrue="1">
      <formula>0</formula>
    </cfRule>
  </conditionalFormatting>
  <conditionalFormatting sqref="F321 E320:H320">
    <cfRule type="cellIs" priority="96" dxfId="1" operator="equal" stopIfTrue="1">
      <formula>0</formula>
    </cfRule>
  </conditionalFormatting>
  <conditionalFormatting sqref="F322:L322">
    <cfRule type="cellIs" priority="93" dxfId="1" operator="equal" stopIfTrue="1">
      <formula>0</formula>
    </cfRule>
  </conditionalFormatting>
  <conditionalFormatting sqref="E317">
    <cfRule type="cellIs" priority="95" dxfId="1" operator="equal" stopIfTrue="1">
      <formula>0</formula>
    </cfRule>
  </conditionalFormatting>
  <conditionalFormatting sqref="H324">
    <cfRule type="cellIs" priority="90" dxfId="1" operator="equal" stopIfTrue="1">
      <formula>0</formula>
    </cfRule>
  </conditionalFormatting>
  <conditionalFormatting sqref="A322">
    <cfRule type="cellIs" priority="92" dxfId="1" operator="equal" stopIfTrue="1">
      <formula>0</formula>
    </cfRule>
  </conditionalFormatting>
  <conditionalFormatting sqref="E323:H323">
    <cfRule type="cellIs" priority="89" dxfId="1" operator="equal" stopIfTrue="1">
      <formula>0</formula>
    </cfRule>
  </conditionalFormatting>
  <conditionalFormatting sqref="E324:F324">
    <cfRule type="cellIs" priority="87" dxfId="1" operator="equal" stopIfTrue="1">
      <formula>0</formula>
    </cfRule>
  </conditionalFormatting>
  <conditionalFormatting sqref="G324">
    <cfRule type="cellIs" priority="86" dxfId="1" operator="equal" stopIfTrue="1">
      <formula>0</formula>
    </cfRule>
  </conditionalFormatting>
  <conditionalFormatting sqref="E322">
    <cfRule type="cellIs" priority="83" dxfId="1" operator="equal" stopIfTrue="1">
      <formula>0</formula>
    </cfRule>
  </conditionalFormatting>
  <conditionalFormatting sqref="E330:H330">
    <cfRule type="cellIs" priority="65" dxfId="1" operator="equal" stopIfTrue="1">
      <formula>0</formula>
    </cfRule>
  </conditionalFormatting>
  <conditionalFormatting sqref="F329:L329">
    <cfRule type="cellIs" priority="69" dxfId="1" operator="equal" stopIfTrue="1">
      <formula>0</formula>
    </cfRule>
  </conditionalFormatting>
  <conditionalFormatting sqref="H331">
    <cfRule type="cellIs" priority="66" dxfId="1" operator="equal" stopIfTrue="1">
      <formula>0</formula>
    </cfRule>
  </conditionalFormatting>
  <conditionalFormatting sqref="A329">
    <cfRule type="cellIs" priority="68" dxfId="1" operator="equal" stopIfTrue="1">
      <formula>0</formula>
    </cfRule>
  </conditionalFormatting>
  <conditionalFormatting sqref="E331:F331">
    <cfRule type="cellIs" priority="63" dxfId="1" operator="equal" stopIfTrue="1">
      <formula>0</formula>
    </cfRule>
  </conditionalFormatting>
  <conditionalFormatting sqref="G331">
    <cfRule type="cellIs" priority="62" dxfId="1" operator="equal" stopIfTrue="1">
      <formula>0</formula>
    </cfRule>
  </conditionalFormatting>
  <conditionalFormatting sqref="E329">
    <cfRule type="cellIs" priority="59" dxfId="1" operator="equal" stopIfTrue="1">
      <formula>0</formula>
    </cfRule>
  </conditionalFormatting>
  <conditionalFormatting sqref="E326:H327">
    <cfRule type="cellIs" priority="77" dxfId="1" operator="equal" stopIfTrue="1">
      <formula>0</formula>
    </cfRule>
  </conditionalFormatting>
  <conditionalFormatting sqref="F325:L325">
    <cfRule type="cellIs" priority="81" dxfId="1" operator="equal" stopIfTrue="1">
      <formula>0</formula>
    </cfRule>
  </conditionalFormatting>
  <conditionalFormatting sqref="H328">
    <cfRule type="cellIs" priority="78" dxfId="1" operator="equal" stopIfTrue="1">
      <formula>0</formula>
    </cfRule>
  </conditionalFormatting>
  <conditionalFormatting sqref="A325">
    <cfRule type="cellIs" priority="80" dxfId="1" operator="equal" stopIfTrue="1">
      <formula>0</formula>
    </cfRule>
  </conditionalFormatting>
  <conditionalFormatting sqref="E328:F328">
    <cfRule type="cellIs" priority="75" dxfId="1" operator="equal" stopIfTrue="1">
      <formula>0</formula>
    </cfRule>
  </conditionalFormatting>
  <conditionalFormatting sqref="G328">
    <cfRule type="cellIs" priority="74" dxfId="1" operator="equal" stopIfTrue="1">
      <formula>0</formula>
    </cfRule>
  </conditionalFormatting>
  <conditionalFormatting sqref="E325">
    <cfRule type="cellIs" priority="71" dxfId="1" operator="equal" stopIfTrue="1">
      <formula>0</formula>
    </cfRule>
  </conditionalFormatting>
  <conditionalFormatting sqref="M161:IV164">
    <cfRule type="cellIs" priority="57" dxfId="1" operator="equal" stopIfTrue="1">
      <formula>0</formula>
    </cfRule>
  </conditionalFormatting>
  <conditionalFormatting sqref="J161:L161 F161:H161">
    <cfRule type="cellIs" priority="56" dxfId="1" operator="equal" stopIfTrue="1">
      <formula>0</formula>
    </cfRule>
  </conditionalFormatting>
  <conditionalFormatting sqref="G164:H164 A161">
    <cfRule type="cellIs" priority="55" dxfId="1" operator="equal" stopIfTrue="1">
      <formula>0</formula>
    </cfRule>
  </conditionalFormatting>
  <conditionalFormatting sqref="E162:F164 G162:H163">
    <cfRule type="cellIs" priority="54" dxfId="1" operator="equal" stopIfTrue="1">
      <formula>0</formula>
    </cfRule>
  </conditionalFormatting>
  <conditionalFormatting sqref="A162:A163">
    <cfRule type="cellIs" priority="53" dxfId="1" operator="equal" stopIfTrue="1">
      <formula>0</formula>
    </cfRule>
  </conditionalFormatting>
  <conditionalFormatting sqref="E161">
    <cfRule type="cellIs" priority="52" dxfId="1" operator="equal" stopIfTrue="1">
      <formula>0</formula>
    </cfRule>
  </conditionalFormatting>
  <conditionalFormatting sqref="B161:D161">
    <cfRule type="cellIs" priority="51" dxfId="1" operator="equal" stopIfTrue="1">
      <formula>0</formula>
    </cfRule>
  </conditionalFormatting>
  <conditionalFormatting sqref="I161">
    <cfRule type="cellIs" priority="50" dxfId="1" operator="equal" stopIfTrue="1">
      <formula>0</formula>
    </cfRule>
  </conditionalFormatting>
  <conditionalFormatting sqref="E103:E105 G103:G105 M102:IV105">
    <cfRule type="cellIs" priority="49" dxfId="1" operator="equal" stopIfTrue="1">
      <formula>0</formula>
    </cfRule>
  </conditionalFormatting>
  <conditionalFormatting sqref="A102 H104:H105 J102:L102 F102:H102">
    <cfRule type="cellIs" priority="48" dxfId="1" operator="equal" stopIfTrue="1">
      <formula>0</formula>
    </cfRule>
  </conditionalFormatting>
  <conditionalFormatting sqref="H103">
    <cfRule type="cellIs" priority="47" dxfId="1" operator="equal" stopIfTrue="1">
      <formula>0</formula>
    </cfRule>
  </conditionalFormatting>
  <conditionalFormatting sqref="A103">
    <cfRule type="cellIs" priority="46" dxfId="1" operator="equal" stopIfTrue="1">
      <formula>0</formula>
    </cfRule>
  </conditionalFormatting>
  <conditionalFormatting sqref="E102">
    <cfRule type="cellIs" priority="45" dxfId="1" operator="equal" stopIfTrue="1">
      <formula>0</formula>
    </cfRule>
  </conditionalFormatting>
  <conditionalFormatting sqref="B102:D102">
    <cfRule type="cellIs" priority="44" dxfId="1" operator="equal" stopIfTrue="1">
      <formula>0</formula>
    </cfRule>
  </conditionalFormatting>
  <conditionalFormatting sqref="I102">
    <cfRule type="cellIs" priority="43" dxfId="1" operator="equal" stopIfTrue="1">
      <formula>0</formula>
    </cfRule>
  </conditionalFormatting>
  <conditionalFormatting sqref="F103">
    <cfRule type="cellIs" priority="42" dxfId="1" operator="equal" stopIfTrue="1">
      <formula>0</formula>
    </cfRule>
  </conditionalFormatting>
  <conditionalFormatting sqref="E107:E109 G107:G109 M106:IV109">
    <cfRule type="cellIs" priority="41" dxfId="1" operator="equal" stopIfTrue="1">
      <formula>0</formula>
    </cfRule>
  </conditionalFormatting>
  <conditionalFormatting sqref="A106 H108:H109 J106:L106 F106:H106">
    <cfRule type="cellIs" priority="40" dxfId="1" operator="equal" stopIfTrue="1">
      <formula>0</formula>
    </cfRule>
  </conditionalFormatting>
  <conditionalFormatting sqref="H107">
    <cfRule type="cellIs" priority="39" dxfId="1" operator="equal" stopIfTrue="1">
      <formula>0</formula>
    </cfRule>
  </conditionalFormatting>
  <conditionalFormatting sqref="A107">
    <cfRule type="cellIs" priority="38" dxfId="1" operator="equal" stopIfTrue="1">
      <formula>0</formula>
    </cfRule>
  </conditionalFormatting>
  <conditionalFormatting sqref="E106">
    <cfRule type="cellIs" priority="37" dxfId="1" operator="equal" stopIfTrue="1">
      <formula>0</formula>
    </cfRule>
  </conditionalFormatting>
  <conditionalFormatting sqref="B106:D106">
    <cfRule type="cellIs" priority="36" dxfId="1" operator="equal" stopIfTrue="1">
      <formula>0</formula>
    </cfRule>
  </conditionalFormatting>
  <conditionalFormatting sqref="I106">
    <cfRule type="cellIs" priority="35" dxfId="1" operator="equal" stopIfTrue="1">
      <formula>0</formula>
    </cfRule>
  </conditionalFormatting>
  <conditionalFormatting sqref="F107">
    <cfRule type="cellIs" priority="34" dxfId="1" operator="equal" stopIfTrue="1">
      <formula>0</formula>
    </cfRule>
  </conditionalFormatting>
  <conditionalFormatting sqref="F105">
    <cfRule type="cellIs" priority="33" dxfId="1" operator="equal" stopIfTrue="1">
      <formula>0</formula>
    </cfRule>
  </conditionalFormatting>
  <conditionalFormatting sqref="E111:E113 G111:G113 M110:IV113">
    <cfRule type="cellIs" priority="32" dxfId="1" operator="equal" stopIfTrue="1">
      <formula>0</formula>
    </cfRule>
  </conditionalFormatting>
  <conditionalFormatting sqref="A110 H112:H113 J110:L110 F110:H110">
    <cfRule type="cellIs" priority="31" dxfId="1" operator="equal" stopIfTrue="1">
      <formula>0</formula>
    </cfRule>
  </conditionalFormatting>
  <conditionalFormatting sqref="H111">
    <cfRule type="cellIs" priority="30" dxfId="1" operator="equal" stopIfTrue="1">
      <formula>0</formula>
    </cfRule>
  </conditionalFormatting>
  <conditionalFormatting sqref="A111">
    <cfRule type="cellIs" priority="29" dxfId="1" operator="equal" stopIfTrue="1">
      <formula>0</formula>
    </cfRule>
  </conditionalFormatting>
  <conditionalFormatting sqref="E110">
    <cfRule type="cellIs" priority="28" dxfId="1" operator="equal" stopIfTrue="1">
      <formula>0</formula>
    </cfRule>
  </conditionalFormatting>
  <conditionalFormatting sqref="B110:D110">
    <cfRule type="cellIs" priority="27" dxfId="1" operator="equal" stopIfTrue="1">
      <formula>0</formula>
    </cfRule>
  </conditionalFormatting>
  <conditionalFormatting sqref="I110">
    <cfRule type="cellIs" priority="26" dxfId="1" operator="equal" stopIfTrue="1">
      <formula>0</formula>
    </cfRule>
  </conditionalFormatting>
  <conditionalFormatting sqref="F111">
    <cfRule type="cellIs" priority="25" dxfId="1" operator="equal" stopIfTrue="1">
      <formula>0</formula>
    </cfRule>
  </conditionalFormatting>
  <conditionalFormatting sqref="E115:E117 G115:G117 M114:IV117">
    <cfRule type="cellIs" priority="24" dxfId="1" operator="equal" stopIfTrue="1">
      <formula>0</formula>
    </cfRule>
  </conditionalFormatting>
  <conditionalFormatting sqref="A114 H116:H117 J114:L114 F114:H114">
    <cfRule type="cellIs" priority="23" dxfId="1" operator="equal" stopIfTrue="1">
      <formula>0</formula>
    </cfRule>
  </conditionalFormatting>
  <conditionalFormatting sqref="H115">
    <cfRule type="cellIs" priority="22" dxfId="1" operator="equal" stopIfTrue="1">
      <formula>0</formula>
    </cfRule>
  </conditionalFormatting>
  <conditionalFormatting sqref="A115">
    <cfRule type="cellIs" priority="21" dxfId="1" operator="equal" stopIfTrue="1">
      <formula>0</formula>
    </cfRule>
  </conditionalFormatting>
  <conditionalFormatting sqref="E114">
    <cfRule type="cellIs" priority="20" dxfId="1" operator="equal" stopIfTrue="1">
      <formula>0</formula>
    </cfRule>
  </conditionalFormatting>
  <conditionalFormatting sqref="B114:D114">
    <cfRule type="cellIs" priority="19" dxfId="1" operator="equal" stopIfTrue="1">
      <formula>0</formula>
    </cfRule>
  </conditionalFormatting>
  <conditionalFormatting sqref="I114">
    <cfRule type="cellIs" priority="18" dxfId="1" operator="equal" stopIfTrue="1">
      <formula>0</formula>
    </cfRule>
  </conditionalFormatting>
  <conditionalFormatting sqref="F115">
    <cfRule type="cellIs" priority="17" dxfId="1" operator="equal" stopIfTrue="1">
      <formula>0</formula>
    </cfRule>
  </conditionalFormatting>
  <conditionalFormatting sqref="E119:E121 G119:G121 M118:IV121">
    <cfRule type="cellIs" priority="16" dxfId="1" operator="equal" stopIfTrue="1">
      <formula>0</formula>
    </cfRule>
  </conditionalFormatting>
  <conditionalFormatting sqref="A118 H120:H121 J118:L118 F118:H118">
    <cfRule type="cellIs" priority="15" dxfId="1" operator="equal" stopIfTrue="1">
      <formula>0</formula>
    </cfRule>
  </conditionalFormatting>
  <conditionalFormatting sqref="H119">
    <cfRule type="cellIs" priority="14" dxfId="1" operator="equal" stopIfTrue="1">
      <formula>0</formula>
    </cfRule>
  </conditionalFormatting>
  <conditionalFormatting sqref="A119">
    <cfRule type="cellIs" priority="13" dxfId="1" operator="equal" stopIfTrue="1">
      <formula>0</formula>
    </cfRule>
  </conditionalFormatting>
  <conditionalFormatting sqref="E118">
    <cfRule type="cellIs" priority="12" dxfId="1" operator="equal" stopIfTrue="1">
      <formula>0</formula>
    </cfRule>
  </conditionalFormatting>
  <conditionalFormatting sqref="B118:D118">
    <cfRule type="cellIs" priority="11" dxfId="1" operator="equal" stopIfTrue="1">
      <formula>0</formula>
    </cfRule>
  </conditionalFormatting>
  <conditionalFormatting sqref="I118">
    <cfRule type="cellIs" priority="10" dxfId="1" operator="equal" stopIfTrue="1">
      <formula>0</formula>
    </cfRule>
  </conditionalFormatting>
  <conditionalFormatting sqref="F119">
    <cfRule type="cellIs" priority="9" dxfId="1" operator="equal" stopIfTrue="1">
      <formula>0</formula>
    </cfRule>
  </conditionalFormatting>
  <conditionalFormatting sqref="E123:E125 G123:G125 M122:IV125">
    <cfRule type="cellIs" priority="8" dxfId="1" operator="equal" stopIfTrue="1">
      <formula>0</formula>
    </cfRule>
  </conditionalFormatting>
  <conditionalFormatting sqref="A122 H124:H125 J122:L122 F122:H122">
    <cfRule type="cellIs" priority="7" dxfId="1" operator="equal" stopIfTrue="1">
      <formula>0</formula>
    </cfRule>
  </conditionalFormatting>
  <conditionalFormatting sqref="H123">
    <cfRule type="cellIs" priority="6" dxfId="1" operator="equal" stopIfTrue="1">
      <formula>0</formula>
    </cfRule>
  </conditionalFormatting>
  <conditionalFormatting sqref="A123">
    <cfRule type="cellIs" priority="5" dxfId="1" operator="equal" stopIfTrue="1">
      <formula>0</formula>
    </cfRule>
  </conditionalFormatting>
  <conditionalFormatting sqref="E122">
    <cfRule type="cellIs" priority="4" dxfId="1" operator="equal" stopIfTrue="1">
      <formula>0</formula>
    </cfRule>
  </conditionalFormatting>
  <conditionalFormatting sqref="B122:D122">
    <cfRule type="cellIs" priority="3" dxfId="1" operator="equal" stopIfTrue="1">
      <formula>0</formula>
    </cfRule>
  </conditionalFormatting>
  <conditionalFormatting sqref="I122">
    <cfRule type="cellIs" priority="2" dxfId="1" operator="equal" stopIfTrue="1">
      <formula>0</formula>
    </cfRule>
  </conditionalFormatting>
  <conditionalFormatting sqref="F123">
    <cfRule type="cellIs" priority="1" dxfId="1" operator="equal" stopIfTrue="1">
      <formula>0</formula>
    </cfRule>
  </conditionalFormatting>
  <printOptions horizontalCentered="1"/>
  <pageMargins left="0.3937007874015748" right="0.3937007874015748" top="0.984251968503937" bottom="0.3937007874015748" header="0.5905511811023623" footer="0.5118110236220472"/>
  <pageSetup firstPageNumber="9" useFirstPageNumber="1" horizontalDpi="600" verticalDpi="600" orientation="landscape" paperSize="9" scale="93" r:id="rId1"/>
  <headerFooter alignWithMargins="0">
    <oddHeader>&amp;C&amp;"Times New Roman,Regular"&amp;P</oddHeader>
  </headerFooter>
  <rowBreaks count="10" manualBreakCount="10">
    <brk id="35" max="11" man="1"/>
    <brk id="68" max="11" man="1"/>
    <brk id="105" max="11" man="1"/>
    <brk id="141" max="11" man="1"/>
    <brk id="173" max="11" man="1"/>
    <brk id="205" max="11" man="1"/>
    <brk id="242" max="11" man="1"/>
    <brk id="274" max="11" man="1"/>
    <brk id="311" max="11" man="1"/>
    <brk id="335" max="11" man="1"/>
  </rowBreaks>
  <ignoredErrors>
    <ignoredError sqref="G183 G1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364"/>
  <sheetViews>
    <sheetView tabSelected="1" zoomScaleSheetLayoutView="100" zoomScalePageLayoutView="0" workbookViewId="0" topLeftCell="A1">
      <selection activeCell="N3" sqref="N3"/>
    </sheetView>
  </sheetViews>
  <sheetFormatPr defaultColWidth="9.140625" defaultRowHeight="12.75"/>
  <cols>
    <col min="1" max="1" width="8.00390625" style="0" customWidth="1"/>
    <col min="2" max="2" width="33.7109375" style="0" customWidth="1"/>
    <col min="3" max="3" width="18.140625" style="0" customWidth="1"/>
    <col min="4" max="4" width="10.140625" style="0" customWidth="1"/>
    <col min="8" max="8" width="10.57421875" style="0" customWidth="1"/>
    <col min="9" max="9" width="26.00390625" style="1" customWidth="1"/>
    <col min="10" max="11" width="6.140625" style="1" customWidth="1"/>
    <col min="12" max="12" width="5.7109375" style="1" customWidth="1"/>
  </cols>
  <sheetData>
    <row r="2" spans="6:8" ht="12.75">
      <c r="F2" s="38"/>
      <c r="G2" s="38"/>
      <c r="H2" s="38"/>
    </row>
    <row r="3" spans="6:8" ht="12.75">
      <c r="F3" s="38"/>
      <c r="G3" s="38"/>
      <c r="H3" s="38"/>
    </row>
    <row r="4" spans="1:12" ht="12.75">
      <c r="A4" s="237" t="s">
        <v>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2.75" customHeight="1">
      <c r="A5" s="238" t="s">
        <v>218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1:12" ht="12.75">
      <c r="A6" s="239" t="s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</row>
    <row r="7" spans="1:12" ht="12.75">
      <c r="A7" s="240" t="s">
        <v>217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</row>
    <row r="8" spans="1:12" ht="12.75">
      <c r="A8" s="241" t="s">
        <v>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3.5" thickBot="1">
      <c r="A9" s="2"/>
      <c r="B9" s="3"/>
      <c r="C9" s="3"/>
      <c r="D9" s="4"/>
      <c r="F9" s="5"/>
      <c r="G9" s="5"/>
      <c r="H9" s="5"/>
      <c r="L9" s="6" t="s">
        <v>320</v>
      </c>
    </row>
    <row r="10" spans="1:12" ht="12.75" customHeight="1">
      <c r="A10" s="246" t="s">
        <v>4</v>
      </c>
      <c r="B10" s="229" t="s">
        <v>5</v>
      </c>
      <c r="C10" s="229" t="s">
        <v>6</v>
      </c>
      <c r="D10" s="244" t="s">
        <v>7</v>
      </c>
      <c r="E10" s="244" t="s">
        <v>8</v>
      </c>
      <c r="F10" s="242" t="s">
        <v>36</v>
      </c>
      <c r="G10" s="242" t="s">
        <v>184</v>
      </c>
      <c r="H10" s="242" t="s">
        <v>219</v>
      </c>
      <c r="I10" s="254" t="s">
        <v>9</v>
      </c>
      <c r="J10" s="254"/>
      <c r="K10" s="254"/>
      <c r="L10" s="255"/>
    </row>
    <row r="11" spans="1:12" ht="12.75" customHeight="1">
      <c r="A11" s="247"/>
      <c r="B11" s="230"/>
      <c r="C11" s="230"/>
      <c r="D11" s="245"/>
      <c r="E11" s="245"/>
      <c r="F11" s="243"/>
      <c r="G11" s="243"/>
      <c r="H11" s="243"/>
      <c r="I11" s="250" t="s">
        <v>10</v>
      </c>
      <c r="J11" s="250" t="s">
        <v>11</v>
      </c>
      <c r="K11" s="250"/>
      <c r="L11" s="251"/>
    </row>
    <row r="12" spans="1:12" ht="12.75" customHeight="1">
      <c r="A12" s="247"/>
      <c r="B12" s="230"/>
      <c r="C12" s="230"/>
      <c r="D12" s="245"/>
      <c r="E12" s="245"/>
      <c r="F12" s="243"/>
      <c r="G12" s="243"/>
      <c r="H12" s="243"/>
      <c r="I12" s="250"/>
      <c r="J12" s="252" t="s">
        <v>37</v>
      </c>
      <c r="K12" s="252" t="s">
        <v>185</v>
      </c>
      <c r="L12" s="253" t="s">
        <v>220</v>
      </c>
    </row>
    <row r="13" spans="1:12" ht="12.75" customHeight="1">
      <c r="A13" s="247"/>
      <c r="B13" s="230"/>
      <c r="C13" s="230"/>
      <c r="D13" s="245"/>
      <c r="E13" s="245"/>
      <c r="F13" s="243"/>
      <c r="G13" s="243"/>
      <c r="H13" s="243"/>
      <c r="I13" s="250"/>
      <c r="J13" s="252"/>
      <c r="K13" s="252"/>
      <c r="L13" s="253"/>
    </row>
    <row r="14" spans="1:12" ht="12.75">
      <c r="A14" s="247"/>
      <c r="B14" s="230"/>
      <c r="C14" s="230"/>
      <c r="D14" s="245"/>
      <c r="E14" s="245"/>
      <c r="F14" s="243"/>
      <c r="G14" s="243"/>
      <c r="H14" s="243"/>
      <c r="I14" s="250"/>
      <c r="J14" s="252"/>
      <c r="K14" s="252"/>
      <c r="L14" s="253"/>
    </row>
    <row r="15" spans="1:12" ht="12.75">
      <c r="A15" s="247"/>
      <c r="B15" s="230"/>
      <c r="C15" s="230"/>
      <c r="D15" s="245"/>
      <c r="E15" s="245"/>
      <c r="F15" s="243"/>
      <c r="G15" s="243"/>
      <c r="H15" s="243"/>
      <c r="I15" s="250"/>
      <c r="J15" s="252"/>
      <c r="K15" s="252"/>
      <c r="L15" s="253"/>
    </row>
    <row r="16" spans="1:12" ht="12.75">
      <c r="A16" s="247"/>
      <c r="B16" s="230"/>
      <c r="C16" s="230"/>
      <c r="D16" s="245"/>
      <c r="E16" s="245"/>
      <c r="F16" s="243"/>
      <c r="G16" s="243"/>
      <c r="H16" s="243"/>
      <c r="I16" s="250"/>
      <c r="J16" s="252"/>
      <c r="K16" s="252"/>
      <c r="L16" s="253"/>
    </row>
    <row r="17" spans="1:12" ht="12.75">
      <c r="A17" s="247"/>
      <c r="B17" s="230"/>
      <c r="C17" s="230"/>
      <c r="D17" s="245"/>
      <c r="E17" s="245"/>
      <c r="F17" s="243"/>
      <c r="G17" s="243"/>
      <c r="H17" s="243"/>
      <c r="I17" s="250"/>
      <c r="J17" s="252"/>
      <c r="K17" s="252"/>
      <c r="L17" s="253"/>
    </row>
    <row r="18" spans="1:12" ht="12.75">
      <c r="A18" s="247"/>
      <c r="B18" s="230"/>
      <c r="C18" s="230"/>
      <c r="D18" s="245"/>
      <c r="E18" s="245"/>
      <c r="F18" s="243"/>
      <c r="G18" s="243"/>
      <c r="H18" s="243"/>
      <c r="I18" s="250"/>
      <c r="J18" s="252"/>
      <c r="K18" s="252"/>
      <c r="L18" s="253"/>
    </row>
    <row r="19" spans="1:12" ht="12.75">
      <c r="A19" s="247"/>
      <c r="B19" s="230"/>
      <c r="C19" s="230"/>
      <c r="D19" s="245"/>
      <c r="E19" s="245"/>
      <c r="F19" s="243"/>
      <c r="G19" s="243"/>
      <c r="H19" s="243"/>
      <c r="I19" s="250"/>
      <c r="J19" s="252"/>
      <c r="K19" s="252"/>
      <c r="L19" s="253"/>
    </row>
    <row r="20" spans="1:12" ht="12.75">
      <c r="A20" s="24">
        <v>1</v>
      </c>
      <c r="B20" s="7">
        <v>2</v>
      </c>
      <c r="C20" s="7">
        <v>3</v>
      </c>
      <c r="D20" s="7">
        <v>4</v>
      </c>
      <c r="E20" s="7">
        <v>5</v>
      </c>
      <c r="F20" s="8">
        <v>6</v>
      </c>
      <c r="G20" s="8">
        <v>7</v>
      </c>
      <c r="H20" s="8">
        <v>8</v>
      </c>
      <c r="I20" s="9">
        <v>9</v>
      </c>
      <c r="J20" s="9">
        <v>10</v>
      </c>
      <c r="K20" s="9">
        <v>11</v>
      </c>
      <c r="L20" s="25">
        <v>12</v>
      </c>
    </row>
    <row r="21" spans="1:12" ht="12.75">
      <c r="A21" s="39" t="s">
        <v>39</v>
      </c>
      <c r="B21" s="233" t="s">
        <v>38</v>
      </c>
      <c r="C21" s="233"/>
      <c r="D21" s="233"/>
      <c r="E21" s="10"/>
      <c r="F21" s="90"/>
      <c r="G21" s="90"/>
      <c r="H21" s="90"/>
      <c r="I21" s="11"/>
      <c r="J21" s="12"/>
      <c r="K21" s="12"/>
      <c r="L21" s="26"/>
    </row>
    <row r="22" spans="1:12" ht="12.75">
      <c r="A22" s="27" t="s">
        <v>23</v>
      </c>
      <c r="B22" s="236" t="s">
        <v>44</v>
      </c>
      <c r="C22" s="236"/>
      <c r="D22" s="236"/>
      <c r="E22" s="13" t="s">
        <v>12</v>
      </c>
      <c r="F22" s="14">
        <f>'2 programa'!F22/3.4528</f>
        <v>43351.01946246524</v>
      </c>
      <c r="G22" s="14">
        <f>'2 programa'!G22/3.4528</f>
        <v>70114.86329935126</v>
      </c>
      <c r="H22" s="14">
        <f>'2 programa'!H22/3.4528</f>
        <v>38054.390639481004</v>
      </c>
      <c r="I22" s="15" t="s">
        <v>13</v>
      </c>
      <c r="J22" s="12" t="s">
        <v>13</v>
      </c>
      <c r="K22" s="12" t="s">
        <v>13</v>
      </c>
      <c r="L22" s="26" t="s">
        <v>13</v>
      </c>
    </row>
    <row r="23" spans="1:12" ht="12.75">
      <c r="A23" s="28"/>
      <c r="B23" s="232" t="s">
        <v>14</v>
      </c>
      <c r="C23" s="232"/>
      <c r="D23" s="232"/>
      <c r="E23" s="16"/>
      <c r="F23" s="17">
        <f>'2 programa'!F23/3.4528</f>
        <v>0</v>
      </c>
      <c r="G23" s="17">
        <f>'2 programa'!G23/3.4528</f>
        <v>0</v>
      </c>
      <c r="H23" s="17">
        <f>'2 programa'!H23/3.4528</f>
        <v>0</v>
      </c>
      <c r="I23" s="249" t="s">
        <v>13</v>
      </c>
      <c r="J23" s="248" t="s">
        <v>13</v>
      </c>
      <c r="K23" s="248" t="s">
        <v>13</v>
      </c>
      <c r="L23" s="256" t="s">
        <v>13</v>
      </c>
    </row>
    <row r="24" spans="1:12" ht="12.75" customHeight="1">
      <c r="A24" s="28" t="s">
        <v>41</v>
      </c>
      <c r="B24" s="234" t="s">
        <v>15</v>
      </c>
      <c r="C24" s="234"/>
      <c r="D24" s="234"/>
      <c r="E24" s="16" t="s">
        <v>12</v>
      </c>
      <c r="F24" s="17">
        <f>'2 programa'!F24/3.4528</f>
        <v>21370.19230769231</v>
      </c>
      <c r="G24" s="17">
        <f>'2 programa'!G24/3.4528</f>
        <v>27602.35171455051</v>
      </c>
      <c r="H24" s="17">
        <f>'2 programa'!H24/3.4528</f>
        <v>15063.484708063022</v>
      </c>
      <c r="I24" s="249"/>
      <c r="J24" s="248"/>
      <c r="K24" s="248"/>
      <c r="L24" s="256"/>
    </row>
    <row r="25" spans="1:12" ht="12.75" customHeight="1">
      <c r="A25" s="29" t="s">
        <v>40</v>
      </c>
      <c r="B25" s="232" t="s">
        <v>30</v>
      </c>
      <c r="C25" s="232"/>
      <c r="D25" s="232"/>
      <c r="E25" s="16" t="s">
        <v>12</v>
      </c>
      <c r="F25" s="17">
        <f>'2 programa'!F25/3.4528</f>
        <v>7219.821594068582</v>
      </c>
      <c r="G25" s="17">
        <f>'2 programa'!G25/3.4528</f>
        <v>9266.334569045413</v>
      </c>
      <c r="H25" s="17">
        <f>'2 programa'!H25/3.4528</f>
        <v>10306.504865616313</v>
      </c>
      <c r="I25" s="249"/>
      <c r="J25" s="248"/>
      <c r="K25" s="248"/>
      <c r="L25" s="256"/>
    </row>
    <row r="26" spans="1:12" ht="12.75" customHeight="1">
      <c r="A26" s="29" t="s">
        <v>21</v>
      </c>
      <c r="B26" s="232" t="s">
        <v>16</v>
      </c>
      <c r="C26" s="232"/>
      <c r="D26" s="232"/>
      <c r="E26" s="16" t="s">
        <v>12</v>
      </c>
      <c r="F26" s="17">
        <f>'2 programa'!F26/3.4528</f>
        <v>515.5815569972196</v>
      </c>
      <c r="G26" s="17">
        <f>'2 programa'!G26/3.4528</f>
        <v>685.820203892493</v>
      </c>
      <c r="H26" s="17">
        <f>'2 programa'!H26/3.4528</f>
        <v>829.1821130676552</v>
      </c>
      <c r="I26" s="249"/>
      <c r="J26" s="248"/>
      <c r="K26" s="248"/>
      <c r="L26" s="256"/>
    </row>
    <row r="27" spans="1:12" ht="12.75" customHeight="1">
      <c r="A27" s="29" t="s">
        <v>22</v>
      </c>
      <c r="B27" s="232" t="s">
        <v>19</v>
      </c>
      <c r="C27" s="232"/>
      <c r="D27" s="232"/>
      <c r="E27" s="16" t="s">
        <v>12</v>
      </c>
      <c r="F27" s="17">
        <f>'2 programa'!F27/3.4528</f>
        <v>13634.789156626506</v>
      </c>
      <c r="G27" s="17">
        <f>'2 programa'!G27/3.4528</f>
        <v>17650.196941612605</v>
      </c>
      <c r="H27" s="17">
        <f>'2 programa'!H27/3.4528</f>
        <v>3927.7977293790545</v>
      </c>
      <c r="I27" s="249"/>
      <c r="J27" s="248"/>
      <c r="K27" s="248"/>
      <c r="L27" s="256"/>
    </row>
    <row r="28" spans="1:12" ht="12.75" customHeight="1">
      <c r="A28" s="29" t="s">
        <v>23</v>
      </c>
      <c r="B28" s="232" t="s">
        <v>31</v>
      </c>
      <c r="C28" s="232"/>
      <c r="D28" s="232"/>
      <c r="E28" s="16" t="s">
        <v>12</v>
      </c>
      <c r="F28" s="17">
        <f>'2 programa'!F28/3.4528</f>
        <v>5148.024791473586</v>
      </c>
      <c r="G28" s="17">
        <f>'2 programa'!G28/3.4528</f>
        <v>7132.6459684893425</v>
      </c>
      <c r="H28" s="17">
        <f>'2 programa'!H28/3.4528</f>
        <v>5630.415894346619</v>
      </c>
      <c r="I28" s="249"/>
      <c r="J28" s="248"/>
      <c r="K28" s="248"/>
      <c r="L28" s="256"/>
    </row>
    <row r="29" spans="1:12" ht="12" customHeight="1">
      <c r="A29" s="28" t="s">
        <v>24</v>
      </c>
      <c r="B29" s="232" t="s">
        <v>32</v>
      </c>
      <c r="C29" s="232"/>
      <c r="D29" s="232"/>
      <c r="E29" s="16" t="s">
        <v>12</v>
      </c>
      <c r="F29" s="17">
        <f>'2 programa'!F29/3.4528</f>
        <v>3342.0702038924933</v>
      </c>
      <c r="G29" s="17">
        <f>'2 programa'!G29/3.4528</f>
        <v>5686.660101946247</v>
      </c>
      <c r="H29" s="17">
        <f>'2 programa'!H29/3.4528</f>
        <v>5427.681881371642</v>
      </c>
      <c r="I29" s="249"/>
      <c r="J29" s="248"/>
      <c r="K29" s="248"/>
      <c r="L29" s="256"/>
    </row>
    <row r="30" spans="1:12" ht="12.75" customHeight="1">
      <c r="A30" s="29" t="s">
        <v>25</v>
      </c>
      <c r="B30" s="232" t="s">
        <v>33</v>
      </c>
      <c r="C30" s="232"/>
      <c r="D30" s="232"/>
      <c r="E30" s="16" t="s">
        <v>12</v>
      </c>
      <c r="F30" s="17">
        <f>'2 programa'!F30/3.4528</f>
        <v>2489.28405931418</v>
      </c>
      <c r="G30" s="17">
        <f>'2 programa'!G30/3.4528</f>
        <v>3934.777571825765</v>
      </c>
      <c r="H30" s="17">
        <f>'2 programa'!H30/3.4528</f>
        <v>3235.5769230769233</v>
      </c>
      <c r="I30" s="249"/>
      <c r="J30" s="248"/>
      <c r="K30" s="248"/>
      <c r="L30" s="256"/>
    </row>
    <row r="31" spans="1:12" ht="12.75" customHeight="1">
      <c r="A31" s="29" t="s">
        <v>26</v>
      </c>
      <c r="B31" s="235" t="s">
        <v>34</v>
      </c>
      <c r="C31" s="235"/>
      <c r="D31" s="235"/>
      <c r="E31" s="16" t="s">
        <v>12</v>
      </c>
      <c r="F31" s="17">
        <f>'2 programa'!F31/3.4528</f>
        <v>1805.9545875810938</v>
      </c>
      <c r="G31" s="17">
        <f>'2 programa'!G31/3.4528</f>
        <v>1445.9858665430954</v>
      </c>
      <c r="H31" s="17">
        <f>'2 programa'!H31/3.4528</f>
        <v>202.73401297497685</v>
      </c>
      <c r="I31" s="249"/>
      <c r="J31" s="248"/>
      <c r="K31" s="248"/>
      <c r="L31" s="256"/>
    </row>
    <row r="32" spans="1:12" ht="12.75" customHeight="1">
      <c r="A32" s="29" t="s">
        <v>27</v>
      </c>
      <c r="B32" s="235" t="s">
        <v>18</v>
      </c>
      <c r="C32" s="235"/>
      <c r="D32" s="235"/>
      <c r="E32" s="16" t="s">
        <v>12</v>
      </c>
      <c r="F32" s="17">
        <f>'2 programa'!F32/3.4528</f>
        <v>10006.371640407786</v>
      </c>
      <c r="G32" s="17">
        <f>'2 programa'!G32/3.4528</f>
        <v>14788.78012048193</v>
      </c>
      <c r="H32" s="17">
        <f>'2 programa'!H32/3.4528</f>
        <v>3148.893651529194</v>
      </c>
      <c r="I32" s="249"/>
      <c r="J32" s="248"/>
      <c r="K32" s="248"/>
      <c r="L32" s="256"/>
    </row>
    <row r="33" spans="1:12" ht="12.75" customHeight="1">
      <c r="A33" s="29" t="s">
        <v>28</v>
      </c>
      <c r="B33" s="232" t="s">
        <v>35</v>
      </c>
      <c r="C33" s="232"/>
      <c r="D33" s="232"/>
      <c r="E33" s="16" t="s">
        <v>12</v>
      </c>
      <c r="F33" s="17">
        <f>'2 programa'!F33/3.4528</f>
        <v>6665.691612604263</v>
      </c>
      <c r="G33" s="17">
        <f>'2 programa'!G33/3.4528</f>
        <v>20591.08549582947</v>
      </c>
      <c r="H33" s="17">
        <f>'2 programa'!H33/3.4528</f>
        <v>14211.59638554217</v>
      </c>
      <c r="I33" s="249"/>
      <c r="J33" s="248"/>
      <c r="K33" s="248"/>
      <c r="L33" s="256"/>
    </row>
    <row r="34" spans="1:12" ht="12.75" customHeight="1">
      <c r="A34" s="29" t="s">
        <v>29</v>
      </c>
      <c r="B34" s="232" t="s">
        <v>17</v>
      </c>
      <c r="C34" s="232"/>
      <c r="D34" s="232"/>
      <c r="E34" s="16" t="s">
        <v>12</v>
      </c>
      <c r="F34" s="17">
        <f>'2 programa'!F34/3.4528</f>
        <v>160.73911028730308</v>
      </c>
      <c r="G34" s="17">
        <f>'2 programa'!G34/3.4528</f>
        <v>0</v>
      </c>
      <c r="H34" s="17">
        <f>'2 programa'!H34/3.4528</f>
        <v>0</v>
      </c>
      <c r="I34" s="249"/>
      <c r="J34" s="248"/>
      <c r="K34" s="248"/>
      <c r="L34" s="256"/>
    </row>
    <row r="35" spans="1:12" ht="12.75">
      <c r="A35" s="30" t="s">
        <v>24</v>
      </c>
      <c r="B35" s="228" t="s">
        <v>45</v>
      </c>
      <c r="C35" s="228"/>
      <c r="D35" s="228"/>
      <c r="E35" s="18" t="s">
        <v>12</v>
      </c>
      <c r="F35" s="19">
        <f>'2 programa'!F35/3.4528</f>
        <v>23905.960379981465</v>
      </c>
      <c r="G35" s="19">
        <f>'2 programa'!G35/3.4528</f>
        <v>37115.181881371645</v>
      </c>
      <c r="H35" s="19">
        <f>'2 programa'!H35/3.4528</f>
        <v>6591.201343836886</v>
      </c>
      <c r="I35" s="15" t="s">
        <v>13</v>
      </c>
      <c r="J35" s="12" t="s">
        <v>13</v>
      </c>
      <c r="K35" s="12" t="s">
        <v>13</v>
      </c>
      <c r="L35" s="26" t="s">
        <v>13</v>
      </c>
    </row>
    <row r="36" spans="1:12" ht="12.75">
      <c r="A36" s="27" t="s">
        <v>25</v>
      </c>
      <c r="B36" s="227" t="s">
        <v>116</v>
      </c>
      <c r="C36" s="227"/>
      <c r="D36" s="227"/>
      <c r="E36" s="20" t="s">
        <v>12</v>
      </c>
      <c r="F36" s="21">
        <f>'2 programa'!F36/3.4528</f>
        <v>23788.37465245598</v>
      </c>
      <c r="G36" s="21">
        <f>'2 programa'!G36/3.4528</f>
        <v>36687.413113994444</v>
      </c>
      <c r="H36" s="21">
        <f>'2 programa'!H36/3.4528</f>
        <v>6365.2977293790545</v>
      </c>
      <c r="I36" s="22" t="s">
        <v>13</v>
      </c>
      <c r="J36" s="23" t="s">
        <v>13</v>
      </c>
      <c r="K36" s="23" t="s">
        <v>13</v>
      </c>
      <c r="L36" s="31" t="s">
        <v>13</v>
      </c>
    </row>
    <row r="37" spans="1:12" ht="12.75">
      <c r="A37" s="28"/>
      <c r="B37" s="155" t="s">
        <v>20</v>
      </c>
      <c r="C37" s="155"/>
      <c r="D37" s="155"/>
      <c r="E37" s="94" t="s">
        <v>12</v>
      </c>
      <c r="F37" s="97">
        <f>'2 programa'!F37/3.4528</f>
        <v>1337.17562557924</v>
      </c>
      <c r="G37" s="97">
        <f>'2 programa'!G37/3.4528</f>
        <v>1782.7849860982392</v>
      </c>
      <c r="H37" s="97">
        <f>'2 programa'!H37/3.4528</f>
        <v>1782.7849860982392</v>
      </c>
      <c r="I37" s="156" t="s">
        <v>13</v>
      </c>
      <c r="J37" s="286"/>
      <c r="K37" s="286"/>
      <c r="L37" s="283"/>
    </row>
    <row r="38" spans="1:12" ht="12.75" customHeight="1">
      <c r="A38" s="207" t="s">
        <v>46</v>
      </c>
      <c r="B38" s="223" t="s">
        <v>47</v>
      </c>
      <c r="C38" s="223" t="s">
        <v>48</v>
      </c>
      <c r="D38" s="225" t="s">
        <v>170</v>
      </c>
      <c r="E38" s="96" t="s">
        <v>41</v>
      </c>
      <c r="F38" s="97">
        <f>'2 programa'!F38/3.4528</f>
        <v>1337.17562557924</v>
      </c>
      <c r="G38" s="97">
        <f>'2 programa'!G38/3.4528</f>
        <v>1782.7849860982392</v>
      </c>
      <c r="H38" s="97">
        <f>'2 programa'!H38/3.4528</f>
        <v>1782.7849860982392</v>
      </c>
      <c r="I38" s="157"/>
      <c r="J38" s="287"/>
      <c r="K38" s="287"/>
      <c r="L38" s="284"/>
    </row>
    <row r="39" spans="1:12" ht="14.25" customHeight="1">
      <c r="A39" s="231"/>
      <c r="B39" s="224"/>
      <c r="C39" s="224"/>
      <c r="D39" s="226"/>
      <c r="E39" s="98" t="s">
        <v>40</v>
      </c>
      <c r="F39" s="97">
        <f>'2 programa'!F39/3.4528</f>
        <v>891.4504170528268</v>
      </c>
      <c r="G39" s="97">
        <f>'2 programa'!G39/3.4528</f>
        <v>1782.7849860982392</v>
      </c>
      <c r="H39" s="97">
        <f>'2 programa'!H39/3.4528</f>
        <v>1782.7849860982392</v>
      </c>
      <c r="I39" s="157"/>
      <c r="J39" s="287"/>
      <c r="K39" s="287"/>
      <c r="L39" s="284"/>
    </row>
    <row r="40" spans="1:12" ht="14.25" customHeight="1">
      <c r="A40" s="208"/>
      <c r="B40" s="282"/>
      <c r="C40" s="282"/>
      <c r="D40" s="281"/>
      <c r="E40" s="98" t="s">
        <v>22</v>
      </c>
      <c r="F40" s="97">
        <f>'2 programa'!F40/3.4528</f>
        <v>445.7252085264134</v>
      </c>
      <c r="G40" s="97">
        <f>'2 programa'!G40/3.4528</f>
        <v>0</v>
      </c>
      <c r="H40" s="97">
        <f>'2 programa'!H40/3.4528</f>
        <v>0</v>
      </c>
      <c r="I40" s="158"/>
      <c r="J40" s="288"/>
      <c r="K40" s="288"/>
      <c r="L40" s="285"/>
    </row>
    <row r="41" spans="1:12" ht="12.75">
      <c r="A41" s="28"/>
      <c r="B41" s="155" t="s">
        <v>20</v>
      </c>
      <c r="C41" s="155"/>
      <c r="D41" s="155"/>
      <c r="E41" s="94" t="s">
        <v>12</v>
      </c>
      <c r="F41" s="97">
        <f>'2 programa'!F41/3.4528</f>
        <v>527.1084337349398</v>
      </c>
      <c r="G41" s="97">
        <f>'2 programa'!G41/3.4528</f>
        <v>796.4550509731233</v>
      </c>
      <c r="H41" s="97">
        <f>'2 programa'!H41/3.4528</f>
        <v>796.4550509731233</v>
      </c>
      <c r="I41" s="182" t="s">
        <v>13</v>
      </c>
      <c r="J41" s="275"/>
      <c r="K41" s="177"/>
      <c r="L41" s="178"/>
    </row>
    <row r="42" spans="1:12" ht="19.5" customHeight="1">
      <c r="A42" s="209" t="s">
        <v>49</v>
      </c>
      <c r="B42" s="180" t="s">
        <v>224</v>
      </c>
      <c r="C42" s="257" t="s">
        <v>48</v>
      </c>
      <c r="D42" s="181" t="s">
        <v>170</v>
      </c>
      <c r="E42" s="100" t="s">
        <v>41</v>
      </c>
      <c r="F42" s="97">
        <f>'2 programa'!F42/3.4528</f>
        <v>527.1084337349398</v>
      </c>
      <c r="G42" s="97">
        <f>'2 programa'!G42/3.4528</f>
        <v>796.4550509731233</v>
      </c>
      <c r="H42" s="97">
        <f>'2 programa'!H42/3.4528</f>
        <v>796.4550509731233</v>
      </c>
      <c r="I42" s="182"/>
      <c r="J42" s="276"/>
      <c r="K42" s="177"/>
      <c r="L42" s="178"/>
    </row>
    <row r="43" spans="1:12" ht="15.75" customHeight="1">
      <c r="A43" s="209"/>
      <c r="B43" s="180"/>
      <c r="C43" s="257"/>
      <c r="D43" s="181"/>
      <c r="E43" s="102" t="s">
        <v>40</v>
      </c>
      <c r="F43" s="97">
        <f>'2 programa'!F43/3.4528</f>
        <v>527.1084337349398</v>
      </c>
      <c r="G43" s="97">
        <f>'2 programa'!G43/3.4528</f>
        <v>796.4550509731233</v>
      </c>
      <c r="H43" s="97">
        <f>'2 programa'!H43/3.4528</f>
        <v>796.4550509731233</v>
      </c>
      <c r="I43" s="182"/>
      <c r="J43" s="277"/>
      <c r="K43" s="177"/>
      <c r="L43" s="178"/>
    </row>
    <row r="44" spans="1:12" ht="12.75">
      <c r="A44" s="32"/>
      <c r="B44" s="155" t="s">
        <v>20</v>
      </c>
      <c r="C44" s="155"/>
      <c r="D44" s="155"/>
      <c r="E44" s="94" t="s">
        <v>12</v>
      </c>
      <c r="F44" s="97">
        <f>'2 programa'!F44/3.4528</f>
        <v>22.040083410565337</v>
      </c>
      <c r="G44" s="97">
        <f>'2 programa'!G44/3.4528</f>
        <v>0</v>
      </c>
      <c r="H44" s="97">
        <f>'2 programa'!H44/3.4528</f>
        <v>0</v>
      </c>
      <c r="I44" s="156" t="s">
        <v>203</v>
      </c>
      <c r="J44" s="195">
        <v>0.388</v>
      </c>
      <c r="K44" s="195"/>
      <c r="L44" s="198"/>
    </row>
    <row r="45" spans="1:12" ht="12.75" customHeight="1">
      <c r="A45" s="207" t="s">
        <v>50</v>
      </c>
      <c r="B45" s="168" t="s">
        <v>225</v>
      </c>
      <c r="C45" s="168" t="s">
        <v>51</v>
      </c>
      <c r="D45" s="174" t="s">
        <v>180</v>
      </c>
      <c r="E45" s="96" t="s">
        <v>41</v>
      </c>
      <c r="F45" s="97">
        <f>'2 programa'!F45/3.4528</f>
        <v>22.040083410565337</v>
      </c>
      <c r="G45" s="97">
        <f>'2 programa'!G45/3.4528</f>
        <v>0</v>
      </c>
      <c r="H45" s="97">
        <f>'2 programa'!H45/3.4528</f>
        <v>0</v>
      </c>
      <c r="I45" s="157"/>
      <c r="J45" s="196"/>
      <c r="K45" s="196"/>
      <c r="L45" s="199"/>
    </row>
    <row r="46" spans="1:12" ht="12.75">
      <c r="A46" s="231"/>
      <c r="B46" s="169"/>
      <c r="C46" s="169"/>
      <c r="D46" s="175"/>
      <c r="E46" s="98" t="s">
        <v>22</v>
      </c>
      <c r="F46" s="97">
        <f>'2 programa'!F46/3.4528</f>
        <v>22.040083410565337</v>
      </c>
      <c r="G46" s="97">
        <f>'2 programa'!G46/3.4528</f>
        <v>0</v>
      </c>
      <c r="H46" s="97">
        <f>'2 programa'!H46/3.4528</f>
        <v>0</v>
      </c>
      <c r="I46" s="157"/>
      <c r="J46" s="196"/>
      <c r="K46" s="196"/>
      <c r="L46" s="199"/>
    </row>
    <row r="47" spans="1:12" ht="12" customHeight="1">
      <c r="A47" s="208"/>
      <c r="B47" s="170"/>
      <c r="C47" s="170"/>
      <c r="D47" s="176"/>
      <c r="E47" s="96" t="s">
        <v>28</v>
      </c>
      <c r="F47" s="97">
        <f>'2 programa'!F47/3.4528</f>
        <v>0</v>
      </c>
      <c r="G47" s="97">
        <f>'2 programa'!G47/3.4528</f>
        <v>0</v>
      </c>
      <c r="H47" s="97">
        <f>'2 programa'!H47/3.4528</f>
        <v>0</v>
      </c>
      <c r="I47" s="158"/>
      <c r="J47" s="197"/>
      <c r="K47" s="197"/>
      <c r="L47" s="200"/>
    </row>
    <row r="48" spans="1:12" ht="12.75">
      <c r="A48" s="28"/>
      <c r="B48" s="155" t="s">
        <v>20</v>
      </c>
      <c r="C48" s="155"/>
      <c r="D48" s="155"/>
      <c r="E48" s="94" t="s">
        <v>12</v>
      </c>
      <c r="F48" s="97">
        <f>'2 programa'!F48/3.4528</f>
        <v>10448.621408711771</v>
      </c>
      <c r="G48" s="97">
        <f>'2 programa'!G48/3.4528</f>
        <v>11060.675393883226</v>
      </c>
      <c r="H48" s="97">
        <f>'2 programa'!H48/3.4528</f>
        <v>0</v>
      </c>
      <c r="I48" s="182" t="s">
        <v>276</v>
      </c>
      <c r="J48" s="177"/>
      <c r="K48" s="177">
        <v>0.273</v>
      </c>
      <c r="L48" s="178"/>
    </row>
    <row r="49" spans="1:12" ht="12.75">
      <c r="A49" s="209" t="s">
        <v>211</v>
      </c>
      <c r="B49" s="180" t="s">
        <v>186</v>
      </c>
      <c r="C49" s="180" t="s">
        <v>51</v>
      </c>
      <c r="D49" s="181" t="s">
        <v>170</v>
      </c>
      <c r="E49" s="96" t="s">
        <v>41</v>
      </c>
      <c r="F49" s="97">
        <f>'2 programa'!F49/3.4528</f>
        <v>1760.0208526413346</v>
      </c>
      <c r="G49" s="97">
        <f>'2 programa'!G49/3.4528</f>
        <v>0</v>
      </c>
      <c r="H49" s="97">
        <f>'2 programa'!H49/3.4528</f>
        <v>0</v>
      </c>
      <c r="I49" s="182"/>
      <c r="J49" s="177"/>
      <c r="K49" s="177"/>
      <c r="L49" s="178"/>
    </row>
    <row r="50" spans="1:12" ht="12.75">
      <c r="A50" s="209"/>
      <c r="B50" s="180"/>
      <c r="C50" s="180"/>
      <c r="D50" s="181"/>
      <c r="E50" s="98" t="s">
        <v>22</v>
      </c>
      <c r="F50" s="97">
        <f>'2 programa'!F50/3.4528</f>
        <v>1760.0208526413346</v>
      </c>
      <c r="G50" s="97">
        <f>'2 programa'!G50/3.4528</f>
        <v>0</v>
      </c>
      <c r="H50" s="97">
        <f>'2 programa'!H50/3.4528</f>
        <v>0</v>
      </c>
      <c r="I50" s="182"/>
      <c r="J50" s="177"/>
      <c r="K50" s="177"/>
      <c r="L50" s="178"/>
    </row>
    <row r="51" spans="1:12" ht="12.75">
      <c r="A51" s="209"/>
      <c r="B51" s="180"/>
      <c r="C51" s="180"/>
      <c r="D51" s="181"/>
      <c r="E51" s="103" t="s">
        <v>27</v>
      </c>
      <c r="F51" s="97">
        <f>'2 programa'!F51/3.4528</f>
        <v>8688.600556070436</v>
      </c>
      <c r="G51" s="97">
        <f>'2 programa'!G51/3.4528</f>
        <v>11060.675393883226</v>
      </c>
      <c r="H51" s="97">
        <f>'2 programa'!H51/3.4528</f>
        <v>0</v>
      </c>
      <c r="I51" s="182"/>
      <c r="J51" s="177"/>
      <c r="K51" s="177"/>
      <c r="L51" s="178"/>
    </row>
    <row r="52" spans="1:12" ht="12.75" customHeight="1">
      <c r="A52" s="27"/>
      <c r="B52" s="155" t="s">
        <v>20</v>
      </c>
      <c r="C52" s="155"/>
      <c r="D52" s="155"/>
      <c r="E52" s="94" t="s">
        <v>12</v>
      </c>
      <c r="F52" s="97">
        <f>'2 programa'!F52/3.4528</f>
        <v>1789.562094531974</v>
      </c>
      <c r="G52" s="97">
        <f>'2 programa'!G52/3.4528</f>
        <v>5740.963855421687</v>
      </c>
      <c r="H52" s="97">
        <f>'2 programa'!H52/3.4528</f>
        <v>3134.41265060241</v>
      </c>
      <c r="I52" s="270" t="s">
        <v>277</v>
      </c>
      <c r="J52" s="269"/>
      <c r="K52" s="269"/>
      <c r="L52" s="210">
        <v>0.305</v>
      </c>
    </row>
    <row r="53" spans="1:12" ht="12.75" customHeight="1">
      <c r="A53" s="209" t="s">
        <v>52</v>
      </c>
      <c r="B53" s="180" t="s">
        <v>226</v>
      </c>
      <c r="C53" s="258" t="s">
        <v>51</v>
      </c>
      <c r="D53" s="181" t="s">
        <v>170</v>
      </c>
      <c r="E53" s="96" t="s">
        <v>41</v>
      </c>
      <c r="F53" s="97">
        <f>'2 programa'!F53/3.4528</f>
        <v>1499.942075996293</v>
      </c>
      <c r="G53" s="97">
        <f>'2 programa'!G53/3.4528</f>
        <v>2606.5801668211307</v>
      </c>
      <c r="H53" s="97">
        <f>'2 programa'!H53/3.4528</f>
        <v>0</v>
      </c>
      <c r="I53" s="270"/>
      <c r="J53" s="269"/>
      <c r="K53" s="269"/>
      <c r="L53" s="210"/>
    </row>
    <row r="54" spans="1:12" ht="12.75" customHeight="1">
      <c r="A54" s="209"/>
      <c r="B54" s="180"/>
      <c r="C54" s="258"/>
      <c r="D54" s="181"/>
      <c r="E54" s="105" t="s">
        <v>22</v>
      </c>
      <c r="F54" s="97">
        <f>'2 programa'!F54/3.4528</f>
        <v>1499.942075996293</v>
      </c>
      <c r="G54" s="97">
        <f>'2 programa'!G54/3.4528</f>
        <v>2606.5801668211307</v>
      </c>
      <c r="H54" s="97">
        <f>'2 programa'!H54/3.4528</f>
        <v>0</v>
      </c>
      <c r="I54" s="270"/>
      <c r="J54" s="269"/>
      <c r="K54" s="269"/>
      <c r="L54" s="210"/>
    </row>
    <row r="55" spans="1:12" ht="12.75">
      <c r="A55" s="209"/>
      <c r="B55" s="180"/>
      <c r="C55" s="258"/>
      <c r="D55" s="181"/>
      <c r="E55" s="96" t="s">
        <v>27</v>
      </c>
      <c r="F55" s="97">
        <f>'2 programa'!F55/3.4528</f>
        <v>289.6200185356812</v>
      </c>
      <c r="G55" s="97">
        <f>'2 programa'!G55/3.4528</f>
        <v>3134.383688600556</v>
      </c>
      <c r="H55" s="97">
        <f>'2 programa'!H55/3.4528</f>
        <v>3134.41265060241</v>
      </c>
      <c r="I55" s="270"/>
      <c r="J55" s="269"/>
      <c r="K55" s="269"/>
      <c r="L55" s="210"/>
    </row>
    <row r="56" spans="1:12" ht="12.75">
      <c r="A56" s="28"/>
      <c r="B56" s="155" t="s">
        <v>20</v>
      </c>
      <c r="C56" s="155"/>
      <c r="D56" s="155"/>
      <c r="E56" s="94" t="s">
        <v>12</v>
      </c>
      <c r="F56" s="97">
        <f>'2 programa'!F56/3.4528</f>
        <v>902.224281742354</v>
      </c>
      <c r="G56" s="97">
        <f>'2 programa'!G56/3.4528</f>
        <v>1158.4800741427248</v>
      </c>
      <c r="H56" s="97">
        <f>'2 programa'!H56/3.4528</f>
        <v>0</v>
      </c>
      <c r="I56" s="156" t="s">
        <v>203</v>
      </c>
      <c r="J56" s="213"/>
      <c r="K56" s="213">
        <v>0.64</v>
      </c>
      <c r="L56" s="201"/>
    </row>
    <row r="57" spans="1:12" ht="12.75">
      <c r="A57" s="207" t="s">
        <v>53</v>
      </c>
      <c r="B57" s="168" t="s">
        <v>227</v>
      </c>
      <c r="C57" s="211" t="s">
        <v>51</v>
      </c>
      <c r="D57" s="174" t="s">
        <v>170</v>
      </c>
      <c r="E57" s="96" t="s">
        <v>41</v>
      </c>
      <c r="F57" s="97">
        <f>'2 programa'!F57/3.4528</f>
        <v>902.224281742354</v>
      </c>
      <c r="G57" s="97">
        <f>'2 programa'!G57/3.4528</f>
        <v>1158.4800741427248</v>
      </c>
      <c r="H57" s="97">
        <f>'2 programa'!H57/3.4528</f>
        <v>0</v>
      </c>
      <c r="I57" s="157"/>
      <c r="J57" s="214"/>
      <c r="K57" s="214"/>
      <c r="L57" s="202"/>
    </row>
    <row r="58" spans="1:12" ht="12.75">
      <c r="A58" s="208"/>
      <c r="B58" s="170"/>
      <c r="C58" s="212"/>
      <c r="D58" s="176"/>
      <c r="E58" s="105" t="s">
        <v>22</v>
      </c>
      <c r="F58" s="97">
        <f>'2 programa'!F58/3.4528</f>
        <v>902.224281742354</v>
      </c>
      <c r="G58" s="97">
        <f>'2 programa'!G58/3.4528</f>
        <v>1158.4800741427248</v>
      </c>
      <c r="H58" s="97">
        <f>'2 programa'!H58/3.4528</f>
        <v>0</v>
      </c>
      <c r="I58" s="158"/>
      <c r="J58" s="215"/>
      <c r="K58" s="215"/>
      <c r="L58" s="203"/>
    </row>
    <row r="59" spans="1:12" ht="12.75">
      <c r="A59" s="28"/>
      <c r="B59" s="140" t="s">
        <v>20</v>
      </c>
      <c r="C59" s="141"/>
      <c r="D59" s="142"/>
      <c r="E59" s="94" t="s">
        <v>12</v>
      </c>
      <c r="F59" s="97">
        <f>'2 programa'!F59/3.4528</f>
        <v>17.37720111214087</v>
      </c>
      <c r="G59" s="97">
        <f>'2 programa'!G59/3.4528</f>
        <v>0</v>
      </c>
      <c r="H59" s="97">
        <f>'2 programa'!H59/3.4528</f>
        <v>0</v>
      </c>
      <c r="I59" s="182" t="s">
        <v>13</v>
      </c>
      <c r="J59" s="177"/>
      <c r="K59" s="177"/>
      <c r="L59" s="178"/>
    </row>
    <row r="60" spans="1:12" ht="24" customHeight="1">
      <c r="A60" s="209" t="s">
        <v>212</v>
      </c>
      <c r="B60" s="180" t="s">
        <v>231</v>
      </c>
      <c r="C60" s="180" t="s">
        <v>42</v>
      </c>
      <c r="D60" s="181" t="s">
        <v>170</v>
      </c>
      <c r="E60" s="96" t="s">
        <v>41</v>
      </c>
      <c r="F60" s="97">
        <f>'2 programa'!F60/3.4528</f>
        <v>17.37720111214087</v>
      </c>
      <c r="G60" s="97">
        <f>'2 programa'!G60/3.4528</f>
        <v>0</v>
      </c>
      <c r="H60" s="97">
        <f>'2 programa'!H60/3.4528</f>
        <v>0</v>
      </c>
      <c r="I60" s="182"/>
      <c r="J60" s="177"/>
      <c r="K60" s="177"/>
      <c r="L60" s="178"/>
    </row>
    <row r="61" spans="1:12" ht="23.25" customHeight="1">
      <c r="A61" s="209"/>
      <c r="B61" s="180"/>
      <c r="C61" s="180"/>
      <c r="D61" s="181"/>
      <c r="E61" s="98" t="s">
        <v>22</v>
      </c>
      <c r="F61" s="97">
        <f>'2 programa'!F61/3.4528</f>
        <v>17.37720111214087</v>
      </c>
      <c r="G61" s="97">
        <f>'2 programa'!G61/3.4528</f>
        <v>0</v>
      </c>
      <c r="H61" s="97">
        <f>'2 programa'!H61/3.4528</f>
        <v>0</v>
      </c>
      <c r="I61" s="182"/>
      <c r="J61" s="177"/>
      <c r="K61" s="177"/>
      <c r="L61" s="178"/>
    </row>
    <row r="62" spans="1:12" ht="15" customHeight="1">
      <c r="A62" s="28"/>
      <c r="B62" s="204" t="s">
        <v>20</v>
      </c>
      <c r="C62" s="205"/>
      <c r="D62" s="206"/>
      <c r="E62" s="94" t="s">
        <v>12</v>
      </c>
      <c r="F62" s="97">
        <f>'2 programa'!F62/3.4528</f>
        <v>231.69601482854495</v>
      </c>
      <c r="G62" s="97">
        <f>'2 programa'!G62/3.4528</f>
        <v>0</v>
      </c>
      <c r="H62" s="97">
        <f>'2 programa'!H62/3.4528</f>
        <v>0</v>
      </c>
      <c r="I62" s="156" t="s">
        <v>111</v>
      </c>
      <c r="J62" s="159">
        <v>4</v>
      </c>
      <c r="K62" s="159"/>
      <c r="L62" s="198"/>
    </row>
    <row r="63" spans="1:12" ht="15" customHeight="1">
      <c r="A63" s="207" t="s">
        <v>54</v>
      </c>
      <c r="B63" s="168" t="s">
        <v>232</v>
      </c>
      <c r="C63" s="180" t="s">
        <v>42</v>
      </c>
      <c r="D63" s="181" t="s">
        <v>170</v>
      </c>
      <c r="E63" s="96" t="s">
        <v>41</v>
      </c>
      <c r="F63" s="97">
        <f>'2 programa'!F63/3.4528</f>
        <v>231.69601482854495</v>
      </c>
      <c r="G63" s="97">
        <f>'2 programa'!G63/3.4528</f>
        <v>0</v>
      </c>
      <c r="H63" s="97">
        <f>'2 programa'!H63/3.4528</f>
        <v>0</v>
      </c>
      <c r="I63" s="157"/>
      <c r="J63" s="160"/>
      <c r="K63" s="160"/>
      <c r="L63" s="199"/>
    </row>
    <row r="64" spans="1:12" ht="15" customHeight="1">
      <c r="A64" s="208"/>
      <c r="B64" s="170"/>
      <c r="C64" s="180"/>
      <c r="D64" s="181"/>
      <c r="E64" s="98" t="s">
        <v>22</v>
      </c>
      <c r="F64" s="97">
        <f>'2 programa'!F64/3.4528</f>
        <v>231.69601482854495</v>
      </c>
      <c r="G64" s="97">
        <f>'2 programa'!G64/3.4528</f>
        <v>0</v>
      </c>
      <c r="H64" s="97">
        <f>'2 programa'!H64/3.4528</f>
        <v>0</v>
      </c>
      <c r="I64" s="158"/>
      <c r="J64" s="161"/>
      <c r="K64" s="161"/>
      <c r="L64" s="200"/>
    </row>
    <row r="65" spans="1:12" ht="12.75" customHeight="1">
      <c r="A65" s="34"/>
      <c r="B65" s="155" t="s">
        <v>20</v>
      </c>
      <c r="C65" s="155"/>
      <c r="D65" s="155"/>
      <c r="E65" s="94" t="s">
        <v>12</v>
      </c>
      <c r="F65" s="97">
        <f>'2 programa'!F65/3.4528</f>
        <v>434.4300278035218</v>
      </c>
      <c r="G65" s="97">
        <f>'2 programa'!G65/3.4528</f>
        <v>0</v>
      </c>
      <c r="H65" s="97">
        <f>'2 programa'!H65/3.4528</f>
        <v>0</v>
      </c>
      <c r="I65" s="156" t="s">
        <v>13</v>
      </c>
      <c r="J65" s="159"/>
      <c r="K65" s="159"/>
      <c r="L65" s="162"/>
    </row>
    <row r="66" spans="1:12" ht="12.75">
      <c r="A66" s="165" t="s">
        <v>55</v>
      </c>
      <c r="B66" s="168" t="s">
        <v>233</v>
      </c>
      <c r="C66" s="168" t="s">
        <v>51</v>
      </c>
      <c r="D66" s="174" t="s">
        <v>170</v>
      </c>
      <c r="E66" s="96" t="s">
        <v>41</v>
      </c>
      <c r="F66" s="97">
        <f>'2 programa'!F66/3.4528</f>
        <v>0</v>
      </c>
      <c r="G66" s="97">
        <f>'2 programa'!G66/3.4528</f>
        <v>0</v>
      </c>
      <c r="H66" s="97">
        <f>'2 programa'!H66/3.4528</f>
        <v>0</v>
      </c>
      <c r="I66" s="157"/>
      <c r="J66" s="160"/>
      <c r="K66" s="160"/>
      <c r="L66" s="163"/>
    </row>
    <row r="67" spans="1:12" ht="12.75">
      <c r="A67" s="166"/>
      <c r="B67" s="169"/>
      <c r="C67" s="169"/>
      <c r="D67" s="175"/>
      <c r="E67" s="98" t="s">
        <v>22</v>
      </c>
      <c r="F67" s="97">
        <f>'2 programa'!F67/3.4528</f>
        <v>0</v>
      </c>
      <c r="G67" s="97">
        <f>'2 programa'!G67/3.4528</f>
        <v>0</v>
      </c>
      <c r="H67" s="97">
        <f>'2 programa'!H67/3.4528</f>
        <v>0</v>
      </c>
      <c r="I67" s="157"/>
      <c r="J67" s="160"/>
      <c r="K67" s="160"/>
      <c r="L67" s="163"/>
    </row>
    <row r="68" spans="1:12" ht="12.75">
      <c r="A68" s="167"/>
      <c r="B68" s="170"/>
      <c r="C68" s="170"/>
      <c r="D68" s="176"/>
      <c r="E68" s="103" t="s">
        <v>27</v>
      </c>
      <c r="F68" s="97">
        <f>'2 programa'!F68/3.4528</f>
        <v>434.4300278035218</v>
      </c>
      <c r="G68" s="97">
        <f>'2 programa'!G68/3.4528</f>
        <v>0</v>
      </c>
      <c r="H68" s="97">
        <f>'2 programa'!H68/3.4528</f>
        <v>0</v>
      </c>
      <c r="I68" s="158"/>
      <c r="J68" s="161"/>
      <c r="K68" s="161"/>
      <c r="L68" s="164"/>
    </row>
    <row r="69" spans="1:12" ht="12.75" customHeight="1">
      <c r="A69" s="34"/>
      <c r="B69" s="155" t="s">
        <v>20</v>
      </c>
      <c r="C69" s="155"/>
      <c r="D69" s="155"/>
      <c r="E69" s="94" t="s">
        <v>12</v>
      </c>
      <c r="F69" s="97">
        <f>'2 programa'!F69/3.4528</f>
        <v>28.96200185356812</v>
      </c>
      <c r="G69" s="97">
        <f>'2 programa'!G69/3.4528</f>
        <v>0</v>
      </c>
      <c r="H69" s="97">
        <f>'2 programa'!H69/3.4528</f>
        <v>0</v>
      </c>
      <c r="I69" s="156" t="s">
        <v>13</v>
      </c>
      <c r="J69" s="195"/>
      <c r="K69" s="159"/>
      <c r="L69" s="198"/>
    </row>
    <row r="70" spans="1:12" ht="15" customHeight="1">
      <c r="A70" s="165" t="s">
        <v>213</v>
      </c>
      <c r="B70" s="168" t="s">
        <v>234</v>
      </c>
      <c r="C70" s="168" t="s">
        <v>51</v>
      </c>
      <c r="D70" s="174" t="s">
        <v>170</v>
      </c>
      <c r="E70" s="96" t="s">
        <v>41</v>
      </c>
      <c r="F70" s="97">
        <f>'2 programa'!F70/3.4528</f>
        <v>28.96200185356812</v>
      </c>
      <c r="G70" s="97">
        <f>'2 programa'!G70/3.4528</f>
        <v>0</v>
      </c>
      <c r="H70" s="97">
        <f>'2 programa'!H70/3.4528</f>
        <v>0</v>
      </c>
      <c r="I70" s="157"/>
      <c r="J70" s="196"/>
      <c r="K70" s="160"/>
      <c r="L70" s="199"/>
    </row>
    <row r="71" spans="1:12" ht="12.75">
      <c r="A71" s="166"/>
      <c r="B71" s="169"/>
      <c r="C71" s="169"/>
      <c r="D71" s="175"/>
      <c r="E71" s="98" t="s">
        <v>40</v>
      </c>
      <c r="F71" s="97">
        <f>'2 programa'!F71/3.4528</f>
        <v>28.96200185356812</v>
      </c>
      <c r="G71" s="97">
        <f>'2 programa'!G71/3.4528</f>
        <v>0</v>
      </c>
      <c r="H71" s="97">
        <f>'2 programa'!H71/3.4528</f>
        <v>0</v>
      </c>
      <c r="I71" s="157"/>
      <c r="J71" s="196"/>
      <c r="K71" s="160"/>
      <c r="L71" s="199"/>
    </row>
    <row r="72" spans="1:12" ht="12.75">
      <c r="A72" s="167"/>
      <c r="B72" s="170"/>
      <c r="C72" s="170"/>
      <c r="D72" s="176"/>
      <c r="E72" s="103" t="s">
        <v>27</v>
      </c>
      <c r="F72" s="97">
        <f>'2 programa'!F72/3.4528</f>
        <v>0</v>
      </c>
      <c r="G72" s="97">
        <f>'2 programa'!G72/3.4528</f>
        <v>0</v>
      </c>
      <c r="H72" s="97">
        <f>'2 programa'!H72/3.4528</f>
        <v>0</v>
      </c>
      <c r="I72" s="158"/>
      <c r="J72" s="197"/>
      <c r="K72" s="161"/>
      <c r="L72" s="200"/>
    </row>
    <row r="73" spans="1:12" ht="12.75" customHeight="1">
      <c r="A73" s="34"/>
      <c r="B73" s="155" t="s">
        <v>20</v>
      </c>
      <c r="C73" s="155"/>
      <c r="D73" s="155"/>
      <c r="E73" s="94" t="s">
        <v>12</v>
      </c>
      <c r="F73" s="97">
        <f>'2 programa'!F73/3.4528</f>
        <v>1085.379981464319</v>
      </c>
      <c r="G73" s="97">
        <f>'2 programa'!G73/3.4528</f>
        <v>868.8600556070436</v>
      </c>
      <c r="H73" s="97">
        <f>'2 programa'!H73/3.4528</f>
        <v>0</v>
      </c>
      <c r="I73" s="156" t="s">
        <v>203</v>
      </c>
      <c r="J73" s="195"/>
      <c r="K73" s="159">
        <v>1.343</v>
      </c>
      <c r="L73" s="162"/>
    </row>
    <row r="74" spans="1:12" ht="12.75" customHeight="1">
      <c r="A74" s="165" t="s">
        <v>214</v>
      </c>
      <c r="B74" s="168" t="s">
        <v>228</v>
      </c>
      <c r="C74" s="168" t="s">
        <v>51</v>
      </c>
      <c r="D74" s="174" t="s">
        <v>170</v>
      </c>
      <c r="E74" s="96" t="s">
        <v>41</v>
      </c>
      <c r="F74" s="97">
        <f>'2 programa'!F74/3.4528</f>
        <v>795.7599629286376</v>
      </c>
      <c r="G74" s="97">
        <f>'2 programa'!G74/3.4528</f>
        <v>579.2400370713624</v>
      </c>
      <c r="H74" s="97">
        <f>'2 programa'!H74/3.4528</f>
        <v>0</v>
      </c>
      <c r="I74" s="157"/>
      <c r="J74" s="196"/>
      <c r="K74" s="160"/>
      <c r="L74" s="163"/>
    </row>
    <row r="75" spans="1:12" ht="12.75">
      <c r="A75" s="166"/>
      <c r="B75" s="169"/>
      <c r="C75" s="169"/>
      <c r="D75" s="175"/>
      <c r="E75" s="98" t="s">
        <v>22</v>
      </c>
      <c r="F75" s="97">
        <f>'2 programa'!F75/3.4528</f>
        <v>795.7599629286376</v>
      </c>
      <c r="G75" s="97">
        <f>'2 programa'!G75/3.4528</f>
        <v>579.2400370713624</v>
      </c>
      <c r="H75" s="97">
        <f>'2 programa'!H75/3.4528</f>
        <v>0</v>
      </c>
      <c r="I75" s="157"/>
      <c r="J75" s="196"/>
      <c r="K75" s="160"/>
      <c r="L75" s="163"/>
    </row>
    <row r="76" spans="1:12" ht="12.75">
      <c r="A76" s="167"/>
      <c r="B76" s="170"/>
      <c r="C76" s="170"/>
      <c r="D76" s="176"/>
      <c r="E76" s="103" t="s">
        <v>27</v>
      </c>
      <c r="F76" s="97">
        <f>'2 programa'!F76/3.4528</f>
        <v>289.6200185356812</v>
      </c>
      <c r="G76" s="97">
        <f>'2 programa'!G76/3.4528</f>
        <v>289.6200185356812</v>
      </c>
      <c r="H76" s="97">
        <f>'2 programa'!H76/3.4528</f>
        <v>0</v>
      </c>
      <c r="I76" s="158"/>
      <c r="J76" s="197"/>
      <c r="K76" s="161"/>
      <c r="L76" s="164"/>
    </row>
    <row r="77" spans="1:12" ht="12.75">
      <c r="A77" s="87"/>
      <c r="B77" s="155" t="s">
        <v>20</v>
      </c>
      <c r="C77" s="155"/>
      <c r="D77" s="155"/>
      <c r="E77" s="94" t="s">
        <v>12</v>
      </c>
      <c r="F77" s="97">
        <f>'2 programa'!F77/3.4528</f>
        <v>1792.3424467099167</v>
      </c>
      <c r="G77" s="97">
        <f>'2 programa'!G77/3.4528</f>
        <v>2027.3401297497685</v>
      </c>
      <c r="H77" s="97">
        <f>'2 programa'!H77/3.4528</f>
        <v>0</v>
      </c>
      <c r="I77" s="156" t="s">
        <v>203</v>
      </c>
      <c r="J77" s="195"/>
      <c r="K77" s="195">
        <v>2.065</v>
      </c>
      <c r="L77" s="198"/>
    </row>
    <row r="78" spans="1:12" ht="12.75">
      <c r="A78" s="85"/>
      <c r="B78" s="168" t="s">
        <v>229</v>
      </c>
      <c r="C78" s="168" t="s">
        <v>51</v>
      </c>
      <c r="D78" s="174" t="s">
        <v>170</v>
      </c>
      <c r="E78" s="96" t="s">
        <v>41</v>
      </c>
      <c r="F78" s="97">
        <f>'2 programa'!F78/3.4528</f>
        <v>1502.7224281742356</v>
      </c>
      <c r="G78" s="97">
        <f>'2 programa'!G78/3.4528</f>
        <v>1737.7201112140872</v>
      </c>
      <c r="H78" s="97">
        <f>'2 programa'!H78/3.4528</f>
        <v>0</v>
      </c>
      <c r="I78" s="157"/>
      <c r="J78" s="196"/>
      <c r="K78" s="196"/>
      <c r="L78" s="199"/>
    </row>
    <row r="79" spans="1:12" ht="13.5" customHeight="1">
      <c r="A79" s="88" t="s">
        <v>215</v>
      </c>
      <c r="B79" s="169"/>
      <c r="C79" s="169"/>
      <c r="D79" s="175"/>
      <c r="E79" s="98" t="s">
        <v>22</v>
      </c>
      <c r="F79" s="97">
        <f>'2 programa'!F79/3.4528</f>
        <v>1502.7224281742356</v>
      </c>
      <c r="G79" s="97">
        <f>'2 programa'!G79/3.4528</f>
        <v>1737.7201112140872</v>
      </c>
      <c r="H79" s="97">
        <f>'2 programa'!H79/3.4528</f>
        <v>0</v>
      </c>
      <c r="I79" s="157"/>
      <c r="J79" s="196"/>
      <c r="K79" s="196"/>
      <c r="L79" s="199"/>
    </row>
    <row r="80" spans="1:12" ht="12.75">
      <c r="A80" s="86"/>
      <c r="B80" s="170"/>
      <c r="C80" s="170"/>
      <c r="D80" s="176"/>
      <c r="E80" s="103" t="s">
        <v>27</v>
      </c>
      <c r="F80" s="97">
        <f>'2 programa'!F80/3.4528</f>
        <v>289.6200185356812</v>
      </c>
      <c r="G80" s="97">
        <f>'2 programa'!G80/3.4528</f>
        <v>289.6200185356812</v>
      </c>
      <c r="H80" s="97">
        <f>'2 programa'!H80/3.4528</f>
        <v>0</v>
      </c>
      <c r="I80" s="158"/>
      <c r="J80" s="197"/>
      <c r="K80" s="197"/>
      <c r="L80" s="200"/>
    </row>
    <row r="81" spans="1:12" ht="12.75" customHeight="1">
      <c r="A81" s="33"/>
      <c r="B81" s="155" t="s">
        <v>20</v>
      </c>
      <c r="C81" s="155"/>
      <c r="D81" s="155"/>
      <c r="E81" s="94" t="s">
        <v>12</v>
      </c>
      <c r="F81" s="97">
        <f>'2 programa'!F81/3.4528</f>
        <v>507.41427247451344</v>
      </c>
      <c r="G81" s="97">
        <f>'2 programa'!G81/3.4528</f>
        <v>0</v>
      </c>
      <c r="H81" s="97">
        <f>'2 programa'!H81/3.4528</f>
        <v>0</v>
      </c>
      <c r="I81" s="182" t="s">
        <v>111</v>
      </c>
      <c r="J81" s="184">
        <v>4</v>
      </c>
      <c r="K81" s="184"/>
      <c r="L81" s="186"/>
    </row>
    <row r="82" spans="1:12" ht="12.75">
      <c r="A82" s="179" t="s">
        <v>56</v>
      </c>
      <c r="B82" s="191" t="s">
        <v>236</v>
      </c>
      <c r="C82" s="191" t="s">
        <v>42</v>
      </c>
      <c r="D82" s="181" t="s">
        <v>170</v>
      </c>
      <c r="E82" s="112" t="s">
        <v>41</v>
      </c>
      <c r="F82" s="97">
        <f>'2 programa'!F82/3.4528</f>
        <v>507.41427247451344</v>
      </c>
      <c r="G82" s="97">
        <f>'2 programa'!G82/3.4528</f>
        <v>0</v>
      </c>
      <c r="H82" s="97">
        <f>'2 programa'!H82/3.4528</f>
        <v>0</v>
      </c>
      <c r="I82" s="182"/>
      <c r="J82" s="184"/>
      <c r="K82" s="184"/>
      <c r="L82" s="186"/>
    </row>
    <row r="83" spans="1:12" ht="12.75">
      <c r="A83" s="179"/>
      <c r="B83" s="191"/>
      <c r="C83" s="191"/>
      <c r="D83" s="181"/>
      <c r="E83" s="102" t="s">
        <v>22</v>
      </c>
      <c r="F83" s="97">
        <f>'2 programa'!F83/3.4528</f>
        <v>507.41427247451344</v>
      </c>
      <c r="G83" s="97">
        <f>'2 programa'!G83/3.4528</f>
        <v>0</v>
      </c>
      <c r="H83" s="97">
        <f>'2 programa'!H83/3.4528</f>
        <v>0</v>
      </c>
      <c r="I83" s="182"/>
      <c r="J83" s="184"/>
      <c r="K83" s="184"/>
      <c r="L83" s="186"/>
    </row>
    <row r="84" spans="1:12" ht="12.75" customHeight="1">
      <c r="A84" s="33"/>
      <c r="B84" s="155" t="s">
        <v>20</v>
      </c>
      <c r="C84" s="155"/>
      <c r="D84" s="155"/>
      <c r="E84" s="94" t="s">
        <v>12</v>
      </c>
      <c r="F84" s="97">
        <f>'2 programa'!F84/3.4528</f>
        <v>0</v>
      </c>
      <c r="G84" s="97">
        <f>'2 programa'!G84/3.4528</f>
        <v>2027.3401297497685</v>
      </c>
      <c r="H84" s="97">
        <f>'2 programa'!H84/3.4528</f>
        <v>0</v>
      </c>
      <c r="I84" s="156" t="s">
        <v>119</v>
      </c>
      <c r="J84" s="159"/>
      <c r="K84" s="159">
        <v>22</v>
      </c>
      <c r="L84" s="162"/>
    </row>
    <row r="85" spans="1:12" ht="12.75" customHeight="1">
      <c r="A85" s="165" t="s">
        <v>57</v>
      </c>
      <c r="B85" s="168" t="s">
        <v>238</v>
      </c>
      <c r="C85" s="171" t="s">
        <v>42</v>
      </c>
      <c r="D85" s="174" t="s">
        <v>170</v>
      </c>
      <c r="E85" s="112" t="s">
        <v>41</v>
      </c>
      <c r="F85" s="97">
        <f>'2 programa'!F85/3.4528</f>
        <v>0</v>
      </c>
      <c r="G85" s="97">
        <f>'2 programa'!G85/3.4528</f>
        <v>304.1010194624653</v>
      </c>
      <c r="H85" s="97">
        <f>'2 programa'!H85/3.4528</f>
        <v>0</v>
      </c>
      <c r="I85" s="157"/>
      <c r="J85" s="160"/>
      <c r="K85" s="160"/>
      <c r="L85" s="163"/>
    </row>
    <row r="86" spans="1:12" ht="12.75">
      <c r="A86" s="166"/>
      <c r="B86" s="169"/>
      <c r="C86" s="172"/>
      <c r="D86" s="175"/>
      <c r="E86" s="102" t="s">
        <v>22</v>
      </c>
      <c r="F86" s="97">
        <f>'2 programa'!F86/3.4528</f>
        <v>0</v>
      </c>
      <c r="G86" s="97">
        <f>'2 programa'!G86/3.4528</f>
        <v>304.1010194624653</v>
      </c>
      <c r="H86" s="97">
        <f>'2 programa'!H86/3.4528</f>
        <v>0</v>
      </c>
      <c r="I86" s="157"/>
      <c r="J86" s="160"/>
      <c r="K86" s="160"/>
      <c r="L86" s="163"/>
    </row>
    <row r="87" spans="1:12" ht="12.75">
      <c r="A87" s="167"/>
      <c r="B87" s="170"/>
      <c r="C87" s="173"/>
      <c r="D87" s="176"/>
      <c r="E87" s="115" t="s">
        <v>28</v>
      </c>
      <c r="F87" s="97">
        <f>'2 programa'!F87/3.4528</f>
        <v>0</v>
      </c>
      <c r="G87" s="97">
        <f>'2 programa'!G87/3.4528</f>
        <v>1723.2391102873032</v>
      </c>
      <c r="H87" s="97">
        <f>'2 programa'!H87/3.4528</f>
        <v>0</v>
      </c>
      <c r="I87" s="158"/>
      <c r="J87" s="161"/>
      <c r="K87" s="161"/>
      <c r="L87" s="164"/>
    </row>
    <row r="88" spans="1:12" ht="12.75" customHeight="1">
      <c r="A88" s="33"/>
      <c r="B88" s="155" t="s">
        <v>20</v>
      </c>
      <c r="C88" s="155"/>
      <c r="D88" s="155"/>
      <c r="E88" s="94" t="s">
        <v>12</v>
      </c>
      <c r="F88" s="97">
        <f>'2 programa'!F88/3.4528</f>
        <v>3042.1686746987953</v>
      </c>
      <c r="G88" s="97">
        <f>'2 programa'!G88/3.4528</f>
        <v>8719.300278035218</v>
      </c>
      <c r="H88" s="97">
        <f>'2 programa'!H88/3.4528</f>
        <v>0</v>
      </c>
      <c r="I88" s="156" t="s">
        <v>203</v>
      </c>
      <c r="J88" s="159"/>
      <c r="K88" s="159"/>
      <c r="L88" s="162">
        <v>7.6</v>
      </c>
    </row>
    <row r="89" spans="1:12" ht="12.75" customHeight="1">
      <c r="A89" s="165" t="s">
        <v>58</v>
      </c>
      <c r="B89" s="168" t="s">
        <v>230</v>
      </c>
      <c r="C89" s="171" t="s">
        <v>51</v>
      </c>
      <c r="D89" s="174" t="s">
        <v>170</v>
      </c>
      <c r="E89" s="112" t="s">
        <v>41</v>
      </c>
      <c r="F89" s="97">
        <f>'2 programa'!F89/3.4528</f>
        <v>145.96848934198331</v>
      </c>
      <c r="G89" s="97">
        <f>'2 programa'!G89/3.4528</f>
        <v>5823.100092678406</v>
      </c>
      <c r="H89" s="97">
        <f>'2 programa'!H89/3.4528</f>
        <v>0</v>
      </c>
      <c r="I89" s="157"/>
      <c r="J89" s="160"/>
      <c r="K89" s="160"/>
      <c r="L89" s="163"/>
    </row>
    <row r="90" spans="1:12" ht="12.75" customHeight="1">
      <c r="A90" s="166"/>
      <c r="B90" s="169"/>
      <c r="C90" s="172"/>
      <c r="D90" s="175"/>
      <c r="E90" s="117" t="s">
        <v>40</v>
      </c>
      <c r="F90" s="97">
        <f>'2 programa'!F90/3.4528</f>
        <v>0</v>
      </c>
      <c r="G90" s="97">
        <f>'2 programa'!G90/3.4528</f>
        <v>0</v>
      </c>
      <c r="H90" s="97">
        <f>'2 programa'!H90/3.4528</f>
        <v>0</v>
      </c>
      <c r="I90" s="157"/>
      <c r="J90" s="160"/>
      <c r="K90" s="160"/>
      <c r="L90" s="163"/>
    </row>
    <row r="91" spans="1:12" ht="12.75">
      <c r="A91" s="166"/>
      <c r="B91" s="169"/>
      <c r="C91" s="172"/>
      <c r="D91" s="175"/>
      <c r="E91" s="102" t="s">
        <v>22</v>
      </c>
      <c r="F91" s="97">
        <f>'2 programa'!F91/3.4528</f>
        <v>145.96848934198331</v>
      </c>
      <c r="G91" s="97">
        <f>'2 programa'!G91/3.4528</f>
        <v>5823.100092678406</v>
      </c>
      <c r="H91" s="97">
        <f>'2 programa'!H91/3.4528</f>
        <v>0</v>
      </c>
      <c r="I91" s="157"/>
      <c r="J91" s="160"/>
      <c r="K91" s="160"/>
      <c r="L91" s="163"/>
    </row>
    <row r="92" spans="1:12" ht="12.75">
      <c r="A92" s="166"/>
      <c r="B92" s="169"/>
      <c r="C92" s="172"/>
      <c r="D92" s="175"/>
      <c r="E92" s="115" t="s">
        <v>27</v>
      </c>
      <c r="F92" s="97">
        <f>'2 programa'!F92/3.4528</f>
        <v>0</v>
      </c>
      <c r="G92" s="97">
        <f>'2 programa'!G92/3.4528</f>
        <v>0</v>
      </c>
      <c r="H92" s="97">
        <f>'2 programa'!H92/3.4528</f>
        <v>0</v>
      </c>
      <c r="I92" s="157"/>
      <c r="J92" s="160"/>
      <c r="K92" s="160"/>
      <c r="L92" s="163"/>
    </row>
    <row r="93" spans="1:12" ht="12.75">
      <c r="A93" s="167"/>
      <c r="B93" s="170"/>
      <c r="C93" s="173"/>
      <c r="D93" s="176"/>
      <c r="E93" s="115" t="s">
        <v>28</v>
      </c>
      <c r="F93" s="97">
        <f>'2 programa'!F93/3.4528</f>
        <v>2896.200185356812</v>
      </c>
      <c r="G93" s="97">
        <f>'2 programa'!G93/3.4528</f>
        <v>2896.200185356812</v>
      </c>
      <c r="H93" s="97">
        <f>'2 programa'!H93/3.4528</f>
        <v>0</v>
      </c>
      <c r="I93" s="158"/>
      <c r="J93" s="161"/>
      <c r="K93" s="161"/>
      <c r="L93" s="164"/>
    </row>
    <row r="94" spans="1:12" ht="12.75">
      <c r="A94" s="36"/>
      <c r="B94" s="155" t="s">
        <v>20</v>
      </c>
      <c r="C94" s="155"/>
      <c r="D94" s="155"/>
      <c r="E94" s="94" t="s">
        <v>12</v>
      </c>
      <c r="F94" s="97">
        <f>'2 programa'!F94/3.4528</f>
        <v>28.96200185356812</v>
      </c>
      <c r="G94" s="97">
        <f>'2 programa'!G94/3.4528</f>
        <v>28.96200185356812</v>
      </c>
      <c r="H94" s="97">
        <f>'2 programa'!H94/3.4528</f>
        <v>28.96200185356812</v>
      </c>
      <c r="I94" s="182" t="s">
        <v>239</v>
      </c>
      <c r="J94" s="184">
        <v>6</v>
      </c>
      <c r="K94" s="184"/>
      <c r="L94" s="186"/>
    </row>
    <row r="95" spans="1:12" ht="15.75" customHeight="1">
      <c r="A95" s="179" t="s">
        <v>59</v>
      </c>
      <c r="B95" s="180" t="s">
        <v>235</v>
      </c>
      <c r="C95" s="180" t="s">
        <v>51</v>
      </c>
      <c r="D95" s="181" t="s">
        <v>170</v>
      </c>
      <c r="E95" s="112" t="s">
        <v>41</v>
      </c>
      <c r="F95" s="97">
        <f>'2 programa'!F95/3.4528</f>
        <v>14.48100092678406</v>
      </c>
      <c r="G95" s="97">
        <f>'2 programa'!G95/3.4528</f>
        <v>14.48100092678406</v>
      </c>
      <c r="H95" s="97">
        <f>'2 programa'!H95/3.4528</f>
        <v>14.48100092678406</v>
      </c>
      <c r="I95" s="182"/>
      <c r="J95" s="184"/>
      <c r="K95" s="184"/>
      <c r="L95" s="186"/>
    </row>
    <row r="96" spans="1:12" ht="15" customHeight="1">
      <c r="A96" s="179"/>
      <c r="B96" s="180"/>
      <c r="C96" s="180"/>
      <c r="D96" s="181"/>
      <c r="E96" s="102" t="s">
        <v>40</v>
      </c>
      <c r="F96" s="97">
        <f>'2 programa'!F96/3.4528</f>
        <v>14.48100092678406</v>
      </c>
      <c r="G96" s="97">
        <f>'2 programa'!G96/3.4528</f>
        <v>14.48100092678406</v>
      </c>
      <c r="H96" s="97">
        <f>'2 programa'!H96/3.4528</f>
        <v>14.48100092678406</v>
      </c>
      <c r="I96" s="182"/>
      <c r="J96" s="184"/>
      <c r="K96" s="184"/>
      <c r="L96" s="186"/>
    </row>
    <row r="97" spans="1:12" ht="14.25" customHeight="1">
      <c r="A97" s="179"/>
      <c r="B97" s="180"/>
      <c r="C97" s="180"/>
      <c r="D97" s="181"/>
      <c r="E97" s="112" t="s">
        <v>27</v>
      </c>
      <c r="F97" s="97">
        <f>'2 programa'!F97/3.4528</f>
        <v>14.48100092678406</v>
      </c>
      <c r="G97" s="97">
        <f>'2 programa'!G97/3.4528</f>
        <v>14.48100092678406</v>
      </c>
      <c r="H97" s="97">
        <f>'2 programa'!H97/3.4528</f>
        <v>14.48100092678406</v>
      </c>
      <c r="I97" s="182"/>
      <c r="J97" s="184"/>
      <c r="K97" s="184"/>
      <c r="L97" s="186"/>
    </row>
    <row r="98" spans="1:12" ht="12.75">
      <c r="A98" s="34"/>
      <c r="B98" s="155" t="s">
        <v>20</v>
      </c>
      <c r="C98" s="155"/>
      <c r="D98" s="155"/>
      <c r="E98" s="94" t="s">
        <v>12</v>
      </c>
      <c r="F98" s="97">
        <f>'2 programa'!F98/3.4528</f>
        <v>0</v>
      </c>
      <c r="G98" s="97">
        <f>'2 programa'!G98/3.4528</f>
        <v>43.44300278035218</v>
      </c>
      <c r="H98" s="97">
        <f>'2 programa'!H98/3.4528</f>
        <v>43.44300278035218</v>
      </c>
      <c r="I98" s="156" t="s">
        <v>240</v>
      </c>
      <c r="J98" s="192"/>
      <c r="K98" s="192">
        <v>3</v>
      </c>
      <c r="L98" s="201">
        <v>5</v>
      </c>
    </row>
    <row r="99" spans="1:12" ht="12.75" customHeight="1">
      <c r="A99" s="165" t="s">
        <v>60</v>
      </c>
      <c r="B99" s="168" t="s">
        <v>237</v>
      </c>
      <c r="C99" s="168" t="s">
        <v>43</v>
      </c>
      <c r="D99" s="174"/>
      <c r="E99" s="112" t="s">
        <v>41</v>
      </c>
      <c r="F99" s="97">
        <f>'2 programa'!F99/3.4528</f>
        <v>0</v>
      </c>
      <c r="G99" s="97">
        <f>'2 programa'!G99/3.4528</f>
        <v>43.44300278035218</v>
      </c>
      <c r="H99" s="97">
        <f>'2 programa'!H99/3.4528</f>
        <v>43.44300278035218</v>
      </c>
      <c r="I99" s="157"/>
      <c r="J99" s="193"/>
      <c r="K99" s="193"/>
      <c r="L99" s="202"/>
    </row>
    <row r="100" spans="1:12" ht="12.75">
      <c r="A100" s="166"/>
      <c r="B100" s="169"/>
      <c r="C100" s="169"/>
      <c r="D100" s="175"/>
      <c r="E100" s="102" t="s">
        <v>40</v>
      </c>
      <c r="F100" s="97">
        <f>'2 programa'!F100/3.4528</f>
        <v>0</v>
      </c>
      <c r="G100" s="97">
        <f>'2 programa'!G100/3.4528</f>
        <v>43.44300278035218</v>
      </c>
      <c r="H100" s="97">
        <f>'2 programa'!H100/3.4528</f>
        <v>43.44300278035218</v>
      </c>
      <c r="I100" s="157"/>
      <c r="J100" s="193"/>
      <c r="K100" s="193"/>
      <c r="L100" s="202"/>
    </row>
    <row r="101" spans="1:12" ht="12.75">
      <c r="A101" s="167"/>
      <c r="B101" s="170"/>
      <c r="C101" s="170"/>
      <c r="D101" s="176"/>
      <c r="E101" s="115" t="s">
        <v>29</v>
      </c>
      <c r="F101" s="97">
        <f>'2 programa'!F101/3.4528</f>
        <v>0</v>
      </c>
      <c r="G101" s="97">
        <f>'2 programa'!G101/3.4528</f>
        <v>0</v>
      </c>
      <c r="H101" s="97">
        <f>'2 programa'!H101/3.4528</f>
        <v>0</v>
      </c>
      <c r="I101" s="158"/>
      <c r="J101" s="194"/>
      <c r="K101" s="194"/>
      <c r="L101" s="203"/>
    </row>
    <row r="102" spans="1:12" ht="12.75" customHeight="1">
      <c r="A102" s="33"/>
      <c r="B102" s="155" t="s">
        <v>20</v>
      </c>
      <c r="C102" s="155"/>
      <c r="D102" s="155"/>
      <c r="E102" s="94" t="s">
        <v>12</v>
      </c>
      <c r="F102" s="97">
        <f>'2 programa'!F102/3.4528</f>
        <v>724.050046339203</v>
      </c>
      <c r="G102" s="97">
        <f>'2 programa'!G102/3.4528</f>
        <v>724.050046339203</v>
      </c>
      <c r="H102" s="97">
        <f>'2 programa'!H102/3.4528</f>
        <v>0</v>
      </c>
      <c r="I102" s="156" t="s">
        <v>309</v>
      </c>
      <c r="J102" s="159"/>
      <c r="K102" s="159">
        <v>14</v>
      </c>
      <c r="L102" s="162"/>
    </row>
    <row r="103" spans="1:12" ht="12.75" customHeight="1">
      <c r="A103" s="165" t="s">
        <v>61</v>
      </c>
      <c r="B103" s="168" t="s">
        <v>306</v>
      </c>
      <c r="C103" s="171" t="s">
        <v>307</v>
      </c>
      <c r="D103" s="174"/>
      <c r="E103" s="112" t="s">
        <v>41</v>
      </c>
      <c r="F103" s="97">
        <f>'2 programa'!F103/3.4528</f>
        <v>108.60750695088045</v>
      </c>
      <c r="G103" s="97">
        <f>'2 programa'!G103/3.4528</f>
        <v>108.60750695088045</v>
      </c>
      <c r="H103" s="97">
        <f>'2 programa'!H103/3.4528</f>
        <v>0</v>
      </c>
      <c r="I103" s="157"/>
      <c r="J103" s="160"/>
      <c r="K103" s="160"/>
      <c r="L103" s="163"/>
    </row>
    <row r="104" spans="1:12" ht="12.75">
      <c r="A104" s="166"/>
      <c r="B104" s="169"/>
      <c r="C104" s="172"/>
      <c r="D104" s="175"/>
      <c r="E104" s="102" t="s">
        <v>22</v>
      </c>
      <c r="F104" s="97">
        <f>'2 programa'!F104/3.4528</f>
        <v>108.60750695088045</v>
      </c>
      <c r="G104" s="97">
        <f>'2 programa'!G104/3.4528</f>
        <v>108.60750695088045</v>
      </c>
      <c r="H104" s="97">
        <f>'2 programa'!H104/3.4528</f>
        <v>0</v>
      </c>
      <c r="I104" s="157"/>
      <c r="J104" s="160"/>
      <c r="K104" s="160"/>
      <c r="L104" s="163"/>
    </row>
    <row r="105" spans="1:12" ht="12.75">
      <c r="A105" s="167"/>
      <c r="B105" s="170"/>
      <c r="C105" s="173"/>
      <c r="D105" s="176"/>
      <c r="E105" s="115" t="s">
        <v>28</v>
      </c>
      <c r="F105" s="97">
        <f>'2 programa'!F105/3.4528</f>
        <v>615.4425393883225</v>
      </c>
      <c r="G105" s="97">
        <f>'2 programa'!G105/3.4528</f>
        <v>615.4425393883225</v>
      </c>
      <c r="H105" s="97">
        <f>'2 programa'!H105/3.4528</f>
        <v>0</v>
      </c>
      <c r="I105" s="158"/>
      <c r="J105" s="161"/>
      <c r="K105" s="161"/>
      <c r="L105" s="164"/>
    </row>
    <row r="106" spans="1:12" ht="12.75" customHeight="1">
      <c r="A106" s="33"/>
      <c r="B106" s="155" t="s">
        <v>20</v>
      </c>
      <c r="C106" s="155"/>
      <c r="D106" s="155"/>
      <c r="E106" s="94" t="s">
        <v>12</v>
      </c>
      <c r="F106" s="97">
        <f>'2 programa'!F106/3.4528</f>
        <v>868.8600556070436</v>
      </c>
      <c r="G106" s="97">
        <f>'2 programa'!G106/3.4528</f>
        <v>868.8600556070436</v>
      </c>
      <c r="H106" s="97">
        <f>'2 programa'!H106/3.4528</f>
        <v>0</v>
      </c>
      <c r="I106" s="156" t="s">
        <v>311</v>
      </c>
      <c r="J106" s="159"/>
      <c r="K106" s="159">
        <v>6</v>
      </c>
      <c r="L106" s="162"/>
    </row>
    <row r="107" spans="1:12" ht="12.75">
      <c r="A107" s="165" t="s">
        <v>305</v>
      </c>
      <c r="B107" s="168" t="s">
        <v>308</v>
      </c>
      <c r="C107" s="171" t="s">
        <v>307</v>
      </c>
      <c r="D107" s="174"/>
      <c r="E107" s="112" t="s">
        <v>41</v>
      </c>
      <c r="F107" s="97">
        <f>'2 programa'!F107/3.4528</f>
        <v>130.32900834105655</v>
      </c>
      <c r="G107" s="97">
        <f>'2 programa'!G107/3.4528</f>
        <v>130.32900834105655</v>
      </c>
      <c r="H107" s="97">
        <f>'2 programa'!H107/3.4528</f>
        <v>0</v>
      </c>
      <c r="I107" s="157"/>
      <c r="J107" s="160"/>
      <c r="K107" s="160"/>
      <c r="L107" s="163"/>
    </row>
    <row r="108" spans="1:12" ht="12.75">
      <c r="A108" s="166"/>
      <c r="B108" s="169"/>
      <c r="C108" s="172"/>
      <c r="D108" s="175"/>
      <c r="E108" s="102" t="s">
        <v>22</v>
      </c>
      <c r="F108" s="97">
        <f>'2 programa'!F108/3.4528</f>
        <v>130.32900834105655</v>
      </c>
      <c r="G108" s="97">
        <f>'2 programa'!G108/3.4528</f>
        <v>130.32900834105655</v>
      </c>
      <c r="H108" s="97">
        <f>'2 programa'!H108/3.4528</f>
        <v>0</v>
      </c>
      <c r="I108" s="157"/>
      <c r="J108" s="160"/>
      <c r="K108" s="160"/>
      <c r="L108" s="163"/>
    </row>
    <row r="109" spans="1:12" ht="12.75">
      <c r="A109" s="167"/>
      <c r="B109" s="170"/>
      <c r="C109" s="173"/>
      <c r="D109" s="176"/>
      <c r="E109" s="115" t="s">
        <v>28</v>
      </c>
      <c r="F109" s="97">
        <f>'2 programa'!F109/3.4528</f>
        <v>738.531047265987</v>
      </c>
      <c r="G109" s="97">
        <f>'2 programa'!G109/3.4528</f>
        <v>738.531047265987</v>
      </c>
      <c r="H109" s="97">
        <f>'2 programa'!H109/3.4528</f>
        <v>0</v>
      </c>
      <c r="I109" s="158"/>
      <c r="J109" s="161"/>
      <c r="K109" s="161"/>
      <c r="L109" s="164"/>
    </row>
    <row r="110" spans="1:12" ht="12.75" customHeight="1">
      <c r="A110" s="33"/>
      <c r="B110" s="155" t="s">
        <v>20</v>
      </c>
      <c r="C110" s="155"/>
      <c r="D110" s="155"/>
      <c r="E110" s="94" t="s">
        <v>12</v>
      </c>
      <c r="F110" s="97">
        <f>'2 programa'!F110/3.4528</f>
        <v>0</v>
      </c>
      <c r="G110" s="97">
        <f>'2 programa'!G110/3.4528</f>
        <v>289.6200185356812</v>
      </c>
      <c r="H110" s="97">
        <f>'2 programa'!H110/3.4528</f>
        <v>289.6200185356812</v>
      </c>
      <c r="I110" s="156" t="s">
        <v>13</v>
      </c>
      <c r="J110" s="159"/>
      <c r="K110" s="159"/>
      <c r="L110" s="162"/>
    </row>
    <row r="111" spans="1:12" ht="12.75">
      <c r="A111" s="165" t="s">
        <v>312</v>
      </c>
      <c r="B111" s="168" t="s">
        <v>313</v>
      </c>
      <c r="C111" s="171" t="s">
        <v>42</v>
      </c>
      <c r="D111" s="174"/>
      <c r="E111" s="112" t="s">
        <v>41</v>
      </c>
      <c r="F111" s="97">
        <f>'2 programa'!F111/3.4528</f>
        <v>0</v>
      </c>
      <c r="G111" s="97">
        <f>'2 programa'!G111/3.4528</f>
        <v>43.44300278035218</v>
      </c>
      <c r="H111" s="97">
        <f>'2 programa'!H111/3.4528</f>
        <v>43.44300278035218</v>
      </c>
      <c r="I111" s="157"/>
      <c r="J111" s="160"/>
      <c r="K111" s="160"/>
      <c r="L111" s="163"/>
    </row>
    <row r="112" spans="1:12" ht="12.75">
      <c r="A112" s="166"/>
      <c r="B112" s="169"/>
      <c r="C112" s="172"/>
      <c r="D112" s="175"/>
      <c r="E112" s="102" t="s">
        <v>22</v>
      </c>
      <c r="F112" s="97">
        <f>'2 programa'!F112/3.4528</f>
        <v>0</v>
      </c>
      <c r="G112" s="97">
        <f>'2 programa'!G112/3.4528</f>
        <v>43.44300278035218</v>
      </c>
      <c r="H112" s="97">
        <f>'2 programa'!H112/3.4528</f>
        <v>43.44300278035218</v>
      </c>
      <c r="I112" s="157"/>
      <c r="J112" s="160"/>
      <c r="K112" s="160"/>
      <c r="L112" s="163"/>
    </row>
    <row r="113" spans="1:12" ht="12.75">
      <c r="A113" s="167"/>
      <c r="B113" s="170"/>
      <c r="C113" s="173"/>
      <c r="D113" s="176"/>
      <c r="E113" s="115" t="s">
        <v>28</v>
      </c>
      <c r="F113" s="97">
        <f>'2 programa'!F113/3.4528</f>
        <v>0</v>
      </c>
      <c r="G113" s="97">
        <f>'2 programa'!G113/3.4528</f>
        <v>246.17701575532902</v>
      </c>
      <c r="H113" s="97">
        <f>'2 programa'!H113/3.4528</f>
        <v>246.17701575532902</v>
      </c>
      <c r="I113" s="158"/>
      <c r="J113" s="161"/>
      <c r="K113" s="161"/>
      <c r="L113" s="164"/>
    </row>
    <row r="114" spans="1:12" ht="12.75" customHeight="1">
      <c r="A114" s="33"/>
      <c r="B114" s="155" t="s">
        <v>20</v>
      </c>
      <c r="C114" s="155"/>
      <c r="D114" s="155"/>
      <c r="E114" s="94" t="s">
        <v>12</v>
      </c>
      <c r="F114" s="97">
        <f>'2 programa'!F114/3.4528</f>
        <v>0</v>
      </c>
      <c r="G114" s="97">
        <f>'2 programa'!G114/3.4528</f>
        <v>28.96200185356812</v>
      </c>
      <c r="H114" s="97">
        <f>'2 programa'!H114/3.4528</f>
        <v>0</v>
      </c>
      <c r="I114" s="156" t="s">
        <v>13</v>
      </c>
      <c r="J114" s="159"/>
      <c r="K114" s="159"/>
      <c r="L114" s="162"/>
    </row>
    <row r="115" spans="1:12" ht="12.75">
      <c r="A115" s="165" t="s">
        <v>314</v>
      </c>
      <c r="B115" s="168" t="s">
        <v>317</v>
      </c>
      <c r="C115" s="171" t="s">
        <v>42</v>
      </c>
      <c r="D115" s="174"/>
      <c r="E115" s="112" t="s">
        <v>41</v>
      </c>
      <c r="F115" s="97">
        <f>'2 programa'!F115/3.4528</f>
        <v>0</v>
      </c>
      <c r="G115" s="97">
        <f>'2 programa'!G115/3.4528</f>
        <v>28.96200185356812</v>
      </c>
      <c r="H115" s="97">
        <f>'2 programa'!H115/3.4528</f>
        <v>0</v>
      </c>
      <c r="I115" s="157"/>
      <c r="J115" s="160"/>
      <c r="K115" s="160"/>
      <c r="L115" s="163"/>
    </row>
    <row r="116" spans="1:12" ht="12.75">
      <c r="A116" s="166"/>
      <c r="B116" s="169"/>
      <c r="C116" s="172"/>
      <c r="D116" s="175"/>
      <c r="E116" s="102" t="s">
        <v>22</v>
      </c>
      <c r="F116" s="97">
        <f>'2 programa'!F116/3.4528</f>
        <v>0</v>
      </c>
      <c r="G116" s="97">
        <f>'2 programa'!G116/3.4528</f>
        <v>28.96200185356812</v>
      </c>
      <c r="H116" s="97">
        <f>'2 programa'!H116/3.4528</f>
        <v>0</v>
      </c>
      <c r="I116" s="157"/>
      <c r="J116" s="160"/>
      <c r="K116" s="160"/>
      <c r="L116" s="163"/>
    </row>
    <row r="117" spans="1:12" ht="12.75">
      <c r="A117" s="167"/>
      <c r="B117" s="170"/>
      <c r="C117" s="173"/>
      <c r="D117" s="176"/>
      <c r="E117" s="115" t="s">
        <v>28</v>
      </c>
      <c r="F117" s="97">
        <f>'2 programa'!F117/3.4528</f>
        <v>0</v>
      </c>
      <c r="G117" s="97">
        <f>'2 programa'!G117/3.4528</f>
        <v>0</v>
      </c>
      <c r="H117" s="97">
        <f>'2 programa'!H117/3.4528</f>
        <v>0</v>
      </c>
      <c r="I117" s="158"/>
      <c r="J117" s="161"/>
      <c r="K117" s="161"/>
      <c r="L117" s="164"/>
    </row>
    <row r="118" spans="1:12" ht="12.75" customHeight="1">
      <c r="A118" s="33"/>
      <c r="B118" s="155" t="s">
        <v>20</v>
      </c>
      <c r="C118" s="155"/>
      <c r="D118" s="155"/>
      <c r="E118" s="94" t="s">
        <v>12</v>
      </c>
      <c r="F118" s="97">
        <f>'2 programa'!F118/3.4528</f>
        <v>0</v>
      </c>
      <c r="G118" s="97">
        <f>'2 programa'!G118/3.4528</f>
        <v>231.69601482854495</v>
      </c>
      <c r="H118" s="97">
        <f>'2 programa'!H118/3.4528</f>
        <v>0</v>
      </c>
      <c r="I118" s="156" t="s">
        <v>13</v>
      </c>
      <c r="J118" s="159"/>
      <c r="K118" s="159"/>
      <c r="L118" s="162"/>
    </row>
    <row r="119" spans="1:12" ht="12.75">
      <c r="A119" s="165" t="s">
        <v>315</v>
      </c>
      <c r="B119" s="168" t="s">
        <v>318</v>
      </c>
      <c r="C119" s="171" t="s">
        <v>42</v>
      </c>
      <c r="D119" s="174"/>
      <c r="E119" s="112" t="s">
        <v>41</v>
      </c>
      <c r="F119" s="97">
        <f>'2 programa'!F119/3.4528</f>
        <v>0</v>
      </c>
      <c r="G119" s="97">
        <f>'2 programa'!G119/3.4528</f>
        <v>34.75440222428174</v>
      </c>
      <c r="H119" s="97">
        <f>'2 programa'!H119/3.4528</f>
        <v>0</v>
      </c>
      <c r="I119" s="157"/>
      <c r="J119" s="160"/>
      <c r="K119" s="160"/>
      <c r="L119" s="163"/>
    </row>
    <row r="120" spans="1:12" ht="12.75">
      <c r="A120" s="166"/>
      <c r="B120" s="169"/>
      <c r="C120" s="172"/>
      <c r="D120" s="175"/>
      <c r="E120" s="102" t="s">
        <v>22</v>
      </c>
      <c r="F120" s="97">
        <f>'2 programa'!F120/3.4528</f>
        <v>0</v>
      </c>
      <c r="G120" s="97">
        <f>'2 programa'!G120/3.4528</f>
        <v>34.75440222428174</v>
      </c>
      <c r="H120" s="97">
        <f>'2 programa'!H120/3.4528</f>
        <v>0</v>
      </c>
      <c r="I120" s="157"/>
      <c r="J120" s="160"/>
      <c r="K120" s="160"/>
      <c r="L120" s="163"/>
    </row>
    <row r="121" spans="1:12" ht="12.75">
      <c r="A121" s="167"/>
      <c r="B121" s="170"/>
      <c r="C121" s="173"/>
      <c r="D121" s="176"/>
      <c r="E121" s="115" t="s">
        <v>28</v>
      </c>
      <c r="F121" s="97">
        <f>'2 programa'!F121/3.4528</f>
        <v>0</v>
      </c>
      <c r="G121" s="97">
        <f>'2 programa'!G121/3.4528</f>
        <v>196.9416126042632</v>
      </c>
      <c r="H121" s="97">
        <f>'2 programa'!H121/3.4528</f>
        <v>0</v>
      </c>
      <c r="I121" s="158"/>
      <c r="J121" s="161"/>
      <c r="K121" s="161"/>
      <c r="L121" s="164"/>
    </row>
    <row r="122" spans="1:12" ht="12.75" customHeight="1">
      <c r="A122" s="33"/>
      <c r="B122" s="155" t="s">
        <v>20</v>
      </c>
      <c r="C122" s="155"/>
      <c r="D122" s="155"/>
      <c r="E122" s="94" t="s">
        <v>12</v>
      </c>
      <c r="F122" s="97">
        <f>'2 programa'!F122/3.4528</f>
        <v>0</v>
      </c>
      <c r="G122" s="97">
        <f>'2 programa'!G122/3.4528</f>
        <v>289.6200185356812</v>
      </c>
      <c r="H122" s="97">
        <f>'2 programa'!H122/3.4528</f>
        <v>289.6200185356812</v>
      </c>
      <c r="I122" s="156" t="s">
        <v>13</v>
      </c>
      <c r="J122" s="159"/>
      <c r="K122" s="159"/>
      <c r="L122" s="162"/>
    </row>
    <row r="123" spans="1:12" ht="12.75">
      <c r="A123" s="165" t="s">
        <v>316</v>
      </c>
      <c r="B123" s="168" t="s">
        <v>319</v>
      </c>
      <c r="C123" s="171" t="s">
        <v>42</v>
      </c>
      <c r="D123" s="174"/>
      <c r="E123" s="112" t="s">
        <v>41</v>
      </c>
      <c r="F123" s="97">
        <f>'2 programa'!F123/3.4528</f>
        <v>0</v>
      </c>
      <c r="G123" s="97">
        <f>'2 programa'!G123/3.4528</f>
        <v>43.44300278035218</v>
      </c>
      <c r="H123" s="97">
        <f>'2 programa'!H123/3.4528</f>
        <v>43.44300278035218</v>
      </c>
      <c r="I123" s="157"/>
      <c r="J123" s="160"/>
      <c r="K123" s="160"/>
      <c r="L123" s="163"/>
    </row>
    <row r="124" spans="1:12" ht="12.75">
      <c r="A124" s="166"/>
      <c r="B124" s="169"/>
      <c r="C124" s="172"/>
      <c r="D124" s="175"/>
      <c r="E124" s="102" t="s">
        <v>22</v>
      </c>
      <c r="F124" s="97">
        <f>'2 programa'!F124/3.4528</f>
        <v>0</v>
      </c>
      <c r="G124" s="97">
        <f>'2 programa'!G124/3.4528</f>
        <v>43.44300278035218</v>
      </c>
      <c r="H124" s="97">
        <f>'2 programa'!H124/3.4528</f>
        <v>43.44300278035218</v>
      </c>
      <c r="I124" s="157"/>
      <c r="J124" s="160"/>
      <c r="K124" s="160"/>
      <c r="L124" s="163"/>
    </row>
    <row r="125" spans="1:12" ht="12.75">
      <c r="A125" s="167"/>
      <c r="B125" s="170"/>
      <c r="C125" s="173"/>
      <c r="D125" s="176"/>
      <c r="E125" s="115" t="s">
        <v>28</v>
      </c>
      <c r="F125" s="97">
        <f>'2 programa'!F125/3.4528</f>
        <v>0</v>
      </c>
      <c r="G125" s="97">
        <f>'2 programa'!G125/3.4528</f>
        <v>246.17701575532902</v>
      </c>
      <c r="H125" s="97">
        <f>'2 programa'!H125/3.4528</f>
        <v>246.17701575532902</v>
      </c>
      <c r="I125" s="158"/>
      <c r="J125" s="161"/>
      <c r="K125" s="161"/>
      <c r="L125" s="164"/>
    </row>
    <row r="126" spans="1:12" ht="12.75">
      <c r="A126" s="27" t="s">
        <v>62</v>
      </c>
      <c r="B126" s="227" t="s">
        <v>64</v>
      </c>
      <c r="C126" s="227"/>
      <c r="D126" s="227"/>
      <c r="E126" s="20" t="s">
        <v>12</v>
      </c>
      <c r="F126" s="21">
        <f>'2 programa'!F126/3.4528</f>
        <v>117.58572752548656</v>
      </c>
      <c r="G126" s="21">
        <f>'2 programa'!G126/3.4528</f>
        <v>427.76876737720113</v>
      </c>
      <c r="H126" s="21">
        <f>'2 programa'!H126/3.4528</f>
        <v>225.90361445783134</v>
      </c>
      <c r="I126" s="22" t="s">
        <v>13</v>
      </c>
      <c r="J126" s="23" t="s">
        <v>13</v>
      </c>
      <c r="K126" s="23" t="s">
        <v>13</v>
      </c>
      <c r="L126" s="31" t="s">
        <v>13</v>
      </c>
    </row>
    <row r="127" spans="1:12" ht="15" customHeight="1">
      <c r="A127" s="35"/>
      <c r="B127" s="155" t="s">
        <v>20</v>
      </c>
      <c r="C127" s="155"/>
      <c r="D127" s="155"/>
      <c r="E127" s="94" t="s">
        <v>12</v>
      </c>
      <c r="F127" s="97">
        <f>'2 programa'!F127/3.4528</f>
        <v>22.01112140871177</v>
      </c>
      <c r="G127" s="97">
        <f>'2 programa'!G127/3.4528</f>
        <v>144.8100092678406</v>
      </c>
      <c r="H127" s="97">
        <f>'2 programa'!H127/3.4528</f>
        <v>144.8100092678406</v>
      </c>
      <c r="I127" s="182" t="s">
        <v>278</v>
      </c>
      <c r="J127" s="260">
        <v>0.3</v>
      </c>
      <c r="K127" s="271">
        <v>3</v>
      </c>
      <c r="L127" s="261">
        <v>3</v>
      </c>
    </row>
    <row r="128" spans="1:12" ht="12.75">
      <c r="A128" s="179" t="s">
        <v>63</v>
      </c>
      <c r="B128" s="180" t="s">
        <v>187</v>
      </c>
      <c r="C128" s="180" t="s">
        <v>43</v>
      </c>
      <c r="D128" s="181" t="s">
        <v>171</v>
      </c>
      <c r="E128" s="112" t="s">
        <v>41</v>
      </c>
      <c r="F128" s="97">
        <f>'2 programa'!F128/3.4528</f>
        <v>22.01112140871177</v>
      </c>
      <c r="G128" s="97">
        <f>'2 programa'!G128/3.4528</f>
        <v>144.8100092678406</v>
      </c>
      <c r="H128" s="97">
        <f>'2 programa'!H128/3.4528</f>
        <v>144.8100092678406</v>
      </c>
      <c r="I128" s="182"/>
      <c r="J128" s="260"/>
      <c r="K128" s="271"/>
      <c r="L128" s="261"/>
    </row>
    <row r="129" spans="1:12" ht="12.75">
      <c r="A129" s="179"/>
      <c r="B129" s="180"/>
      <c r="C129" s="180"/>
      <c r="D129" s="181"/>
      <c r="E129" s="102" t="s">
        <v>40</v>
      </c>
      <c r="F129" s="97">
        <f>'2 programa'!F129/3.4528</f>
        <v>22.01112140871177</v>
      </c>
      <c r="G129" s="97">
        <f>'2 programa'!G129/3.4528</f>
        <v>144.8100092678406</v>
      </c>
      <c r="H129" s="97">
        <f>'2 programa'!H129/3.4528</f>
        <v>144.8100092678406</v>
      </c>
      <c r="I129" s="182"/>
      <c r="J129" s="260"/>
      <c r="K129" s="271"/>
      <c r="L129" s="261"/>
    </row>
    <row r="130" spans="1:12" ht="12.75">
      <c r="A130" s="179"/>
      <c r="B130" s="180"/>
      <c r="C130" s="180"/>
      <c r="D130" s="181"/>
      <c r="E130" s="102" t="s">
        <v>22</v>
      </c>
      <c r="F130" s="97">
        <f>'2 programa'!F130/3.4528</f>
        <v>0</v>
      </c>
      <c r="G130" s="97">
        <f>'2 programa'!G130/3.4528</f>
        <v>0</v>
      </c>
      <c r="H130" s="97">
        <f>'2 programa'!H130/3.4528</f>
        <v>0</v>
      </c>
      <c r="I130" s="182"/>
      <c r="J130" s="260"/>
      <c r="K130" s="271"/>
      <c r="L130" s="261"/>
    </row>
    <row r="131" spans="1:12" ht="12.75">
      <c r="A131" s="34"/>
      <c r="B131" s="155" t="s">
        <v>20</v>
      </c>
      <c r="C131" s="155"/>
      <c r="D131" s="155"/>
      <c r="E131" s="94" t="s">
        <v>12</v>
      </c>
      <c r="F131" s="97">
        <f>'2 programa'!F131/3.4528</f>
        <v>86.88600556070436</v>
      </c>
      <c r="G131" s="97">
        <f>'2 programa'!G131/3.4528</f>
        <v>72.4050046339203</v>
      </c>
      <c r="H131" s="97">
        <f>'2 programa'!H131/3.4528</f>
        <v>72.4050046339203</v>
      </c>
      <c r="I131" s="182" t="s">
        <v>118</v>
      </c>
      <c r="J131" s="184">
        <v>27</v>
      </c>
      <c r="K131" s="184"/>
      <c r="L131" s="186"/>
    </row>
    <row r="132" spans="1:12" ht="12.75">
      <c r="A132" s="179" t="s">
        <v>65</v>
      </c>
      <c r="B132" s="180" t="s">
        <v>188</v>
      </c>
      <c r="C132" s="180" t="s">
        <v>43</v>
      </c>
      <c r="D132" s="181" t="s">
        <v>171</v>
      </c>
      <c r="E132" s="112" t="s">
        <v>41</v>
      </c>
      <c r="F132" s="97">
        <f>'2 programa'!F132/3.4528</f>
        <v>86.88600556070436</v>
      </c>
      <c r="G132" s="97">
        <f>'2 programa'!G132/3.4528</f>
        <v>72.4050046339203</v>
      </c>
      <c r="H132" s="97">
        <f>'2 programa'!H132/3.4528</f>
        <v>72.4050046339203</v>
      </c>
      <c r="I132" s="182"/>
      <c r="J132" s="184"/>
      <c r="K132" s="184"/>
      <c r="L132" s="186"/>
    </row>
    <row r="133" spans="1:12" ht="12.75">
      <c r="A133" s="179"/>
      <c r="B133" s="180"/>
      <c r="C133" s="180"/>
      <c r="D133" s="181"/>
      <c r="E133" s="102" t="s">
        <v>40</v>
      </c>
      <c r="F133" s="97">
        <f>'2 programa'!F133/3.4528</f>
        <v>86.88600556070436</v>
      </c>
      <c r="G133" s="97">
        <f>'2 programa'!G133/3.4528</f>
        <v>72.4050046339203</v>
      </c>
      <c r="H133" s="97">
        <f>'2 programa'!H133/3.4528</f>
        <v>72.4050046339203</v>
      </c>
      <c r="I133" s="182"/>
      <c r="J133" s="184"/>
      <c r="K133" s="184"/>
      <c r="L133" s="186"/>
    </row>
    <row r="134" spans="1:12" ht="14.25" customHeight="1">
      <c r="A134" s="34"/>
      <c r="B134" s="155" t="s">
        <v>20</v>
      </c>
      <c r="C134" s="155"/>
      <c r="D134" s="155"/>
      <c r="E134" s="94" t="s">
        <v>12</v>
      </c>
      <c r="F134" s="97">
        <f>'2 programa'!F134/3.4528</f>
        <v>8.688600556070435</v>
      </c>
      <c r="G134" s="97">
        <f>'2 programa'!G134/3.4528</f>
        <v>210.55375347544023</v>
      </c>
      <c r="H134" s="97">
        <f>'2 programa'!H134/3.4528</f>
        <v>8.688600556070435</v>
      </c>
      <c r="I134" s="182" t="s">
        <v>13</v>
      </c>
      <c r="J134" s="271"/>
      <c r="K134" s="272"/>
      <c r="L134" s="259"/>
    </row>
    <row r="135" spans="1:12" ht="17.25" customHeight="1">
      <c r="A135" s="179" t="s">
        <v>66</v>
      </c>
      <c r="B135" s="180" t="s">
        <v>241</v>
      </c>
      <c r="C135" s="180" t="s">
        <v>43</v>
      </c>
      <c r="D135" s="181" t="s">
        <v>171</v>
      </c>
      <c r="E135" s="112" t="s">
        <v>41</v>
      </c>
      <c r="F135" s="97">
        <f>'2 programa'!F135/3.4528</f>
        <v>8.688600556070435</v>
      </c>
      <c r="G135" s="97">
        <f>'2 programa'!G135/3.4528</f>
        <v>210.55375347544023</v>
      </c>
      <c r="H135" s="97">
        <f>'2 programa'!H135/3.4528</f>
        <v>8.688600556070435</v>
      </c>
      <c r="I135" s="182"/>
      <c r="J135" s="271"/>
      <c r="K135" s="272"/>
      <c r="L135" s="259"/>
    </row>
    <row r="136" spans="1:12" ht="18" customHeight="1">
      <c r="A136" s="179"/>
      <c r="B136" s="180"/>
      <c r="C136" s="180"/>
      <c r="D136" s="181"/>
      <c r="E136" s="102" t="s">
        <v>40</v>
      </c>
      <c r="F136" s="97">
        <f>'2 programa'!F136/3.4528</f>
        <v>8.688600556070435</v>
      </c>
      <c r="G136" s="97">
        <f>'2 programa'!G136/3.4528</f>
        <v>210.55375347544023</v>
      </c>
      <c r="H136" s="97">
        <f>'2 programa'!H136/3.4528</f>
        <v>8.688600556070435</v>
      </c>
      <c r="I136" s="182"/>
      <c r="J136" s="271"/>
      <c r="K136" s="272"/>
      <c r="L136" s="259"/>
    </row>
    <row r="137" spans="1:12" ht="12.75">
      <c r="A137" s="30" t="s">
        <v>26</v>
      </c>
      <c r="B137" s="228" t="s">
        <v>67</v>
      </c>
      <c r="C137" s="228"/>
      <c r="D137" s="228"/>
      <c r="E137" s="18" t="s">
        <v>12</v>
      </c>
      <c r="F137" s="19">
        <f>'2 programa'!F137/3.4528</f>
        <v>19445.059082483785</v>
      </c>
      <c r="G137" s="19">
        <f>'2 programa'!G137/3.4528</f>
        <v>32999.681417979606</v>
      </c>
      <c r="H137" s="19">
        <f>'2 programa'!H137/3.4528</f>
        <v>31463.18929564412</v>
      </c>
      <c r="I137" s="15" t="s">
        <v>13</v>
      </c>
      <c r="J137" s="12" t="s">
        <v>13</v>
      </c>
      <c r="K137" s="12" t="s">
        <v>13</v>
      </c>
      <c r="L137" s="26" t="s">
        <v>13</v>
      </c>
    </row>
    <row r="138" spans="1:12" ht="24" customHeight="1">
      <c r="A138" s="27" t="s">
        <v>68</v>
      </c>
      <c r="B138" s="227" t="s">
        <v>69</v>
      </c>
      <c r="C138" s="227"/>
      <c r="D138" s="227"/>
      <c r="E138" s="20" t="s">
        <v>12</v>
      </c>
      <c r="F138" s="21">
        <f>'2 programa'!F138/3.4528</f>
        <v>4790.373030583874</v>
      </c>
      <c r="G138" s="21">
        <f>'2 programa'!G138/3.4528</f>
        <v>11641.79796107507</v>
      </c>
      <c r="H138" s="21">
        <f>'2 programa'!H138/3.4528</f>
        <v>13307.113067655238</v>
      </c>
      <c r="I138" s="22" t="s">
        <v>13</v>
      </c>
      <c r="J138" s="23" t="s">
        <v>13</v>
      </c>
      <c r="K138" s="23" t="s">
        <v>13</v>
      </c>
      <c r="L138" s="31" t="s">
        <v>13</v>
      </c>
    </row>
    <row r="139" spans="1:12" ht="12.75">
      <c r="A139" s="84"/>
      <c r="B139" s="155" t="s">
        <v>20</v>
      </c>
      <c r="C139" s="155"/>
      <c r="D139" s="155"/>
      <c r="E139" s="94" t="s">
        <v>12</v>
      </c>
      <c r="F139" s="97">
        <f>'2 programa'!F139/3.4528</f>
        <v>231.69601482854495</v>
      </c>
      <c r="G139" s="97">
        <f>'2 programa'!G139/3.4528</f>
        <v>0</v>
      </c>
      <c r="H139" s="97">
        <f>'2 programa'!H139/3.4528</f>
        <v>0</v>
      </c>
      <c r="I139" s="182" t="s">
        <v>117</v>
      </c>
      <c r="J139" s="184">
        <v>1</v>
      </c>
      <c r="K139" s="184"/>
      <c r="L139" s="186"/>
    </row>
    <row r="140" spans="1:12" ht="17.25" customHeight="1">
      <c r="A140" s="179" t="s">
        <v>70</v>
      </c>
      <c r="B140" s="180" t="s">
        <v>242</v>
      </c>
      <c r="C140" s="180" t="s">
        <v>71</v>
      </c>
      <c r="D140" s="181" t="s">
        <v>172</v>
      </c>
      <c r="E140" s="112" t="s">
        <v>41</v>
      </c>
      <c r="F140" s="97">
        <f>'2 programa'!F140/3.4528</f>
        <v>231.69601482854495</v>
      </c>
      <c r="G140" s="97">
        <f>'2 programa'!G140/3.4528</f>
        <v>0</v>
      </c>
      <c r="H140" s="97">
        <f>'2 programa'!H140/3.4528</f>
        <v>0</v>
      </c>
      <c r="I140" s="182"/>
      <c r="J140" s="184"/>
      <c r="K140" s="184"/>
      <c r="L140" s="186"/>
    </row>
    <row r="141" spans="1:12" ht="15.75" customHeight="1">
      <c r="A141" s="179"/>
      <c r="B141" s="180"/>
      <c r="C141" s="180"/>
      <c r="D141" s="181"/>
      <c r="E141" s="102" t="s">
        <v>21</v>
      </c>
      <c r="F141" s="97">
        <f>'2 programa'!F141/3.4528</f>
        <v>231.69601482854495</v>
      </c>
      <c r="G141" s="97">
        <f>'2 programa'!G141/3.4528</f>
        <v>0</v>
      </c>
      <c r="H141" s="97">
        <f>'2 programa'!H141/3.4528</f>
        <v>0</v>
      </c>
      <c r="I141" s="182"/>
      <c r="J141" s="184"/>
      <c r="K141" s="184"/>
      <c r="L141" s="186"/>
    </row>
    <row r="142" spans="1:12" ht="16.5" customHeight="1">
      <c r="A142" s="34"/>
      <c r="B142" s="155" t="s">
        <v>20</v>
      </c>
      <c r="C142" s="155"/>
      <c r="D142" s="155"/>
      <c r="E142" s="94" t="s">
        <v>12</v>
      </c>
      <c r="F142" s="97">
        <f>'2 programa'!F142/3.4528</f>
        <v>2766.913809082484</v>
      </c>
      <c r="G142" s="97">
        <f>'2 programa'!G142/3.4528</f>
        <v>0</v>
      </c>
      <c r="H142" s="97">
        <f>'2 programa'!H142/3.4528</f>
        <v>0</v>
      </c>
      <c r="I142" s="182" t="s">
        <v>117</v>
      </c>
      <c r="J142" s="177">
        <v>1</v>
      </c>
      <c r="K142" s="177"/>
      <c r="L142" s="178"/>
    </row>
    <row r="143" spans="1:12" ht="15" customHeight="1">
      <c r="A143" s="179" t="s">
        <v>72</v>
      </c>
      <c r="B143" s="180" t="s">
        <v>243</v>
      </c>
      <c r="C143" s="180" t="s">
        <v>73</v>
      </c>
      <c r="D143" s="181" t="s">
        <v>206</v>
      </c>
      <c r="E143" s="112" t="s">
        <v>41</v>
      </c>
      <c r="F143" s="97">
        <f>'2 programa'!F143/3.4528</f>
        <v>2766.913809082484</v>
      </c>
      <c r="G143" s="97">
        <f>'2 programa'!G143/3.4528</f>
        <v>0</v>
      </c>
      <c r="H143" s="97">
        <f>'2 programa'!H143/3.4528</f>
        <v>0</v>
      </c>
      <c r="I143" s="182"/>
      <c r="J143" s="177"/>
      <c r="K143" s="177"/>
      <c r="L143" s="178"/>
    </row>
    <row r="144" spans="1:12" ht="12.75" customHeight="1">
      <c r="A144" s="179"/>
      <c r="B144" s="180"/>
      <c r="C144" s="180"/>
      <c r="D144" s="181"/>
      <c r="E144" s="117" t="s">
        <v>40</v>
      </c>
      <c r="F144" s="97">
        <f>'2 programa'!F144/3.4528</f>
        <v>0</v>
      </c>
      <c r="G144" s="97">
        <f>'2 programa'!G144/3.4528</f>
        <v>0</v>
      </c>
      <c r="H144" s="97">
        <f>'2 programa'!H144/3.4528</f>
        <v>0</v>
      </c>
      <c r="I144" s="182"/>
      <c r="J144" s="177"/>
      <c r="K144" s="177"/>
      <c r="L144" s="178"/>
    </row>
    <row r="145" spans="1:12" ht="14.25" customHeight="1">
      <c r="A145" s="179"/>
      <c r="B145" s="180"/>
      <c r="C145" s="180"/>
      <c r="D145" s="181"/>
      <c r="E145" s="117" t="s">
        <v>22</v>
      </c>
      <c r="F145" s="97">
        <f>'2 programa'!F145/3.4528</f>
        <v>2766.913809082484</v>
      </c>
      <c r="G145" s="97">
        <f>'2 programa'!G145/3.4528</f>
        <v>0</v>
      </c>
      <c r="H145" s="97">
        <f>'2 programa'!H145/3.4528</f>
        <v>0</v>
      </c>
      <c r="I145" s="182"/>
      <c r="J145" s="177"/>
      <c r="K145" s="177"/>
      <c r="L145" s="178"/>
    </row>
    <row r="146" spans="1:12" ht="12.75" customHeight="1">
      <c r="A146" s="179"/>
      <c r="B146" s="180"/>
      <c r="C146" s="180"/>
      <c r="D146" s="181"/>
      <c r="E146" s="115" t="s">
        <v>29</v>
      </c>
      <c r="F146" s="97">
        <f>'2 programa'!F146/3.4528</f>
        <v>0</v>
      </c>
      <c r="G146" s="97">
        <f>'2 programa'!G146/3.4528</f>
        <v>0</v>
      </c>
      <c r="H146" s="97">
        <f>'2 programa'!H146/3.4528</f>
        <v>0</v>
      </c>
      <c r="I146" s="182"/>
      <c r="J146" s="177"/>
      <c r="K146" s="177"/>
      <c r="L146" s="178"/>
    </row>
    <row r="147" spans="1:12" ht="12.75">
      <c r="A147" s="34"/>
      <c r="B147" s="155" t="s">
        <v>20</v>
      </c>
      <c r="C147" s="155"/>
      <c r="D147" s="155"/>
      <c r="E147" s="94" t="s">
        <v>12</v>
      </c>
      <c r="F147" s="97">
        <f>'2 programa'!F147/3.4528</f>
        <v>24.03846153846154</v>
      </c>
      <c r="G147" s="97">
        <f>'2 programa'!G147/3.4528</f>
        <v>0</v>
      </c>
      <c r="H147" s="97">
        <f>'2 programa'!H147/3.4528</f>
        <v>0</v>
      </c>
      <c r="I147" s="182" t="s">
        <v>117</v>
      </c>
      <c r="J147" s="177">
        <v>1</v>
      </c>
      <c r="K147" s="177"/>
      <c r="L147" s="178"/>
    </row>
    <row r="148" spans="1:12" ht="15" customHeight="1">
      <c r="A148" s="179" t="s">
        <v>183</v>
      </c>
      <c r="B148" s="180" t="s">
        <v>189</v>
      </c>
      <c r="C148" s="180" t="s">
        <v>190</v>
      </c>
      <c r="D148" s="181" t="s">
        <v>207</v>
      </c>
      <c r="E148" s="112" t="s">
        <v>41</v>
      </c>
      <c r="F148" s="97">
        <f>'2 programa'!F148/3.4528</f>
        <v>24.03846153846154</v>
      </c>
      <c r="G148" s="97">
        <f>'2 programa'!G148/3.4528</f>
        <v>0</v>
      </c>
      <c r="H148" s="97">
        <f>'2 programa'!H148/3.4528</f>
        <v>0</v>
      </c>
      <c r="I148" s="182"/>
      <c r="J148" s="177"/>
      <c r="K148" s="177"/>
      <c r="L148" s="178"/>
    </row>
    <row r="149" spans="1:12" ht="15" customHeight="1">
      <c r="A149" s="179"/>
      <c r="B149" s="180"/>
      <c r="C149" s="180"/>
      <c r="D149" s="181"/>
      <c r="E149" s="102" t="s">
        <v>40</v>
      </c>
      <c r="F149" s="97">
        <f>'2 programa'!F149/3.4528</f>
        <v>24.03846153846154</v>
      </c>
      <c r="G149" s="97">
        <f>'2 programa'!G149/3.4528</f>
        <v>0</v>
      </c>
      <c r="H149" s="97">
        <f>'2 programa'!H149/3.4528</f>
        <v>0</v>
      </c>
      <c r="I149" s="182"/>
      <c r="J149" s="177"/>
      <c r="K149" s="177"/>
      <c r="L149" s="178"/>
    </row>
    <row r="150" spans="1:12" ht="15" customHeight="1">
      <c r="A150" s="34"/>
      <c r="B150" s="155" t="s">
        <v>20</v>
      </c>
      <c r="C150" s="155"/>
      <c r="D150" s="155"/>
      <c r="E150" s="94" t="s">
        <v>12</v>
      </c>
      <c r="F150" s="97">
        <f>'2 programa'!F150/3.4528</f>
        <v>73.8531047265987</v>
      </c>
      <c r="G150" s="97">
        <f>'2 programa'!G150/3.4528</f>
        <v>0</v>
      </c>
      <c r="H150" s="97">
        <f>'2 programa'!H150/3.4528</f>
        <v>0</v>
      </c>
      <c r="I150" s="156" t="s">
        <v>117</v>
      </c>
      <c r="J150" s="275">
        <v>1</v>
      </c>
      <c r="K150" s="275"/>
      <c r="L150" s="278"/>
    </row>
    <row r="151" spans="1:12" ht="14.25" customHeight="1">
      <c r="A151" s="165" t="s">
        <v>99</v>
      </c>
      <c r="B151" s="168" t="s">
        <v>244</v>
      </c>
      <c r="C151" s="168" t="s">
        <v>73</v>
      </c>
      <c r="D151" s="174" t="s">
        <v>205</v>
      </c>
      <c r="E151" s="112" t="s">
        <v>41</v>
      </c>
      <c r="F151" s="97">
        <f>'2 programa'!F151/3.4528</f>
        <v>73.8531047265987</v>
      </c>
      <c r="G151" s="97">
        <f>'2 programa'!G151/3.4528</f>
        <v>0</v>
      </c>
      <c r="H151" s="97">
        <f>'2 programa'!H151/3.4528</f>
        <v>0</v>
      </c>
      <c r="I151" s="157"/>
      <c r="J151" s="276"/>
      <c r="K151" s="276"/>
      <c r="L151" s="279"/>
    </row>
    <row r="152" spans="1:12" ht="12" customHeight="1">
      <c r="A152" s="166"/>
      <c r="B152" s="169"/>
      <c r="C152" s="169"/>
      <c r="D152" s="175"/>
      <c r="E152" s="102" t="s">
        <v>21</v>
      </c>
      <c r="F152" s="97">
        <f>'2 programa'!F152/3.4528</f>
        <v>73.8531047265987</v>
      </c>
      <c r="G152" s="97">
        <f>'2 programa'!G152/3.4528</f>
        <v>0</v>
      </c>
      <c r="H152" s="97">
        <f>'2 programa'!H152/3.4528</f>
        <v>0</v>
      </c>
      <c r="I152" s="157"/>
      <c r="J152" s="276"/>
      <c r="K152" s="276"/>
      <c r="L152" s="279"/>
    </row>
    <row r="153" spans="1:12" ht="12" customHeight="1">
      <c r="A153" s="167"/>
      <c r="B153" s="170"/>
      <c r="C153" s="170"/>
      <c r="D153" s="176"/>
      <c r="E153" s="115" t="s">
        <v>28</v>
      </c>
      <c r="F153" s="97">
        <f>'2 programa'!F153/3.4528</f>
        <v>0</v>
      </c>
      <c r="G153" s="97">
        <f>'2 programa'!G153/3.4528</f>
        <v>0</v>
      </c>
      <c r="H153" s="97">
        <f>'2 programa'!H153/3.4528</f>
        <v>0</v>
      </c>
      <c r="I153" s="158"/>
      <c r="J153" s="277"/>
      <c r="K153" s="277"/>
      <c r="L153" s="280"/>
    </row>
    <row r="154" spans="1:12" ht="15" customHeight="1">
      <c r="A154" s="34"/>
      <c r="B154" s="155" t="s">
        <v>20</v>
      </c>
      <c r="C154" s="155"/>
      <c r="D154" s="155"/>
      <c r="E154" s="94" t="s">
        <v>12</v>
      </c>
      <c r="F154" s="97">
        <f>'2 programa'!F154/3.4528</f>
        <v>0</v>
      </c>
      <c r="G154" s="97">
        <f>'2 programa'!G154/3.4528</f>
        <v>1649.9073215940687</v>
      </c>
      <c r="H154" s="97">
        <f>'2 programa'!H154/3.4528</f>
        <v>1649.9073215940687</v>
      </c>
      <c r="I154" s="156" t="s">
        <v>117</v>
      </c>
      <c r="J154" s="159"/>
      <c r="K154" s="159">
        <v>1</v>
      </c>
      <c r="L154" s="162">
        <v>1</v>
      </c>
    </row>
    <row r="155" spans="1:12" ht="12.75">
      <c r="A155" s="165" t="s">
        <v>104</v>
      </c>
      <c r="B155" s="168" t="s">
        <v>191</v>
      </c>
      <c r="C155" s="168" t="s">
        <v>190</v>
      </c>
      <c r="D155" s="174" t="s">
        <v>207</v>
      </c>
      <c r="E155" s="112" t="s">
        <v>41</v>
      </c>
      <c r="F155" s="97">
        <f>'2 programa'!F155/3.4528</f>
        <v>0</v>
      </c>
      <c r="G155" s="97">
        <f>'2 programa'!G155/3.4528</f>
        <v>247.48030583873958</v>
      </c>
      <c r="H155" s="97">
        <f>'2 programa'!H155/3.4528</f>
        <v>247.48030583873958</v>
      </c>
      <c r="I155" s="157"/>
      <c r="J155" s="160"/>
      <c r="K155" s="160"/>
      <c r="L155" s="163"/>
    </row>
    <row r="156" spans="1:12" ht="12.75">
      <c r="A156" s="166"/>
      <c r="B156" s="169"/>
      <c r="C156" s="169"/>
      <c r="D156" s="175"/>
      <c r="E156" s="102" t="s">
        <v>40</v>
      </c>
      <c r="F156" s="97">
        <f>'2 programa'!F156/3.4528</f>
        <v>0</v>
      </c>
      <c r="G156" s="97">
        <f>'2 programa'!G156/3.4528</f>
        <v>247.48030583873958</v>
      </c>
      <c r="H156" s="97">
        <f>'2 programa'!H156/3.4528</f>
        <v>247.48030583873958</v>
      </c>
      <c r="I156" s="157"/>
      <c r="J156" s="160"/>
      <c r="K156" s="160"/>
      <c r="L156" s="163"/>
    </row>
    <row r="157" spans="1:12" ht="12.75" customHeight="1">
      <c r="A157" s="167"/>
      <c r="B157" s="170"/>
      <c r="C157" s="170"/>
      <c r="D157" s="176"/>
      <c r="E157" s="115" t="s">
        <v>28</v>
      </c>
      <c r="F157" s="97">
        <f>'2 programa'!F157/3.4528</f>
        <v>0</v>
      </c>
      <c r="G157" s="97">
        <f>'2 programa'!G157/3.4528</f>
        <v>1402.4270157553292</v>
      </c>
      <c r="H157" s="97">
        <f>'2 programa'!H157/3.4528</f>
        <v>1402.4270157553292</v>
      </c>
      <c r="I157" s="158"/>
      <c r="J157" s="161"/>
      <c r="K157" s="161"/>
      <c r="L157" s="164"/>
    </row>
    <row r="158" spans="1:12" ht="12.75">
      <c r="A158" s="34"/>
      <c r="B158" s="155" t="s">
        <v>20</v>
      </c>
      <c r="C158" s="155"/>
      <c r="D158" s="155"/>
      <c r="E158" s="94" t="s">
        <v>12</v>
      </c>
      <c r="F158" s="97">
        <f>'2 programa'!F158/3.4528</f>
        <v>28.556533827618164</v>
      </c>
      <c r="G158" s="97">
        <f>'2 programa'!G158/3.4528</f>
        <v>0</v>
      </c>
      <c r="H158" s="97">
        <f>'2 programa'!H158/3.4528</f>
        <v>0</v>
      </c>
      <c r="I158" s="182" t="s">
        <v>246</v>
      </c>
      <c r="J158" s="177">
        <v>1</v>
      </c>
      <c r="K158" s="177"/>
      <c r="L158" s="178"/>
    </row>
    <row r="159" spans="1:12" ht="12.75">
      <c r="A159" s="179" t="s">
        <v>177</v>
      </c>
      <c r="B159" s="180" t="s">
        <v>245</v>
      </c>
      <c r="C159" s="180" t="s">
        <v>43</v>
      </c>
      <c r="D159" s="181"/>
      <c r="E159" s="112" t="s">
        <v>41</v>
      </c>
      <c r="F159" s="97">
        <f>'2 programa'!F159/3.4528</f>
        <v>28.556533827618164</v>
      </c>
      <c r="G159" s="97">
        <f>'2 programa'!G159/3.4528</f>
        <v>0</v>
      </c>
      <c r="H159" s="97">
        <f>'2 programa'!H159/3.4528</f>
        <v>0</v>
      </c>
      <c r="I159" s="182"/>
      <c r="J159" s="177"/>
      <c r="K159" s="177"/>
      <c r="L159" s="178"/>
    </row>
    <row r="160" spans="1:12" ht="12.75">
      <c r="A160" s="179"/>
      <c r="B160" s="180"/>
      <c r="C160" s="180"/>
      <c r="D160" s="181"/>
      <c r="E160" s="102" t="s">
        <v>40</v>
      </c>
      <c r="F160" s="97">
        <f>'2 programa'!F160/3.4528</f>
        <v>28.556533827618164</v>
      </c>
      <c r="G160" s="97">
        <f>'2 programa'!G160/3.4528</f>
        <v>0</v>
      </c>
      <c r="H160" s="97">
        <f>'2 programa'!H160/3.4528</f>
        <v>0</v>
      </c>
      <c r="I160" s="182"/>
      <c r="J160" s="177"/>
      <c r="K160" s="177"/>
      <c r="L160" s="178"/>
    </row>
    <row r="161" spans="1:12" ht="12.75">
      <c r="A161" s="34"/>
      <c r="B161" s="155" t="s">
        <v>20</v>
      </c>
      <c r="C161" s="155"/>
      <c r="D161" s="155"/>
      <c r="E161" s="94" t="s">
        <v>12</v>
      </c>
      <c r="F161" s="97">
        <f>'2 programa'!F161/3.4528</f>
        <v>1665.315106580167</v>
      </c>
      <c r="G161" s="97">
        <f>'2 programa'!G161/3.4528</f>
        <v>9991.890639481002</v>
      </c>
      <c r="H161" s="97">
        <f>'2 programa'!H161/3.4528</f>
        <v>11657.205746061169</v>
      </c>
      <c r="I161" s="182" t="s">
        <v>304</v>
      </c>
      <c r="J161" s="177">
        <v>2</v>
      </c>
      <c r="K161" s="177">
        <v>2</v>
      </c>
      <c r="L161" s="178">
        <v>2</v>
      </c>
    </row>
    <row r="162" spans="1:12" ht="12.75">
      <c r="A162" s="179" t="s">
        <v>178</v>
      </c>
      <c r="B162" s="180" t="s">
        <v>303</v>
      </c>
      <c r="C162" s="180" t="s">
        <v>302</v>
      </c>
      <c r="D162" s="181"/>
      <c r="E162" s="112" t="s">
        <v>41</v>
      </c>
      <c r="F162" s="97">
        <f>'2 programa'!F162/3.4528</f>
        <v>217.2150139017609</v>
      </c>
      <c r="G162" s="97">
        <f>'2 programa'!G162/3.4528</f>
        <v>1303.2900834105653</v>
      </c>
      <c r="H162" s="97">
        <f>'2 programa'!H162/3.4528</f>
        <v>1520.5050973123264</v>
      </c>
      <c r="I162" s="182"/>
      <c r="J162" s="177"/>
      <c r="K162" s="177"/>
      <c r="L162" s="178"/>
    </row>
    <row r="163" spans="1:12" ht="12.75">
      <c r="A163" s="179"/>
      <c r="B163" s="180"/>
      <c r="C163" s="180"/>
      <c r="D163" s="181"/>
      <c r="E163" s="102" t="s">
        <v>22</v>
      </c>
      <c r="F163" s="97">
        <f>'2 programa'!F163/3.4528</f>
        <v>217.2150139017609</v>
      </c>
      <c r="G163" s="97">
        <f>'2 programa'!G163/3.4528</f>
        <v>1303.2900834105653</v>
      </c>
      <c r="H163" s="97">
        <f>'2 programa'!H163/3.4528</f>
        <v>1520.5050973123264</v>
      </c>
      <c r="I163" s="182"/>
      <c r="J163" s="177"/>
      <c r="K163" s="177"/>
      <c r="L163" s="178"/>
    </row>
    <row r="164" spans="1:12" ht="12.75">
      <c r="A164" s="179"/>
      <c r="B164" s="180"/>
      <c r="C164" s="180"/>
      <c r="D164" s="181"/>
      <c r="E164" s="115" t="s">
        <v>28</v>
      </c>
      <c r="F164" s="97">
        <f>'2 programa'!F164/3.4528</f>
        <v>1448.100092678406</v>
      </c>
      <c r="G164" s="97">
        <f>'2 programa'!G164/3.4528</f>
        <v>8688.600556070436</v>
      </c>
      <c r="H164" s="97">
        <f>'2 programa'!H164/3.4528</f>
        <v>10136.700648748842</v>
      </c>
      <c r="I164" s="182"/>
      <c r="J164" s="177"/>
      <c r="K164" s="177"/>
      <c r="L164" s="178"/>
    </row>
    <row r="165" spans="1:12" ht="36.75" customHeight="1">
      <c r="A165" s="27" t="s">
        <v>74</v>
      </c>
      <c r="B165" s="227" t="s">
        <v>121</v>
      </c>
      <c r="C165" s="227"/>
      <c r="D165" s="227"/>
      <c r="E165" s="20" t="s">
        <v>12</v>
      </c>
      <c r="F165" s="21">
        <f>'2 programa'!F165/3.4528</f>
        <v>14654.68605189991</v>
      </c>
      <c r="G165" s="21">
        <f>'2 programa'!G165/3.4528</f>
        <v>21357.88345690454</v>
      </c>
      <c r="H165" s="21">
        <f>'2 programa'!H165/3.4528</f>
        <v>18156.076227988877</v>
      </c>
      <c r="I165" s="22" t="s">
        <v>13</v>
      </c>
      <c r="J165" s="23" t="s">
        <v>13</v>
      </c>
      <c r="K165" s="23" t="s">
        <v>13</v>
      </c>
      <c r="L165" s="31" t="s">
        <v>13</v>
      </c>
    </row>
    <row r="166" spans="1:12" ht="12.75">
      <c r="A166" s="35"/>
      <c r="B166" s="155" t="s">
        <v>20</v>
      </c>
      <c r="C166" s="155"/>
      <c r="D166" s="155"/>
      <c r="E166" s="94" t="s">
        <v>12</v>
      </c>
      <c r="F166" s="97">
        <f>'2 programa'!F166/3.4528</f>
        <v>839.8980537534754</v>
      </c>
      <c r="G166" s="97">
        <f>'2 programa'!G166/3.4528</f>
        <v>579.2400370713624</v>
      </c>
      <c r="H166" s="97">
        <f>'2 programa'!H166/3.4528</f>
        <v>0</v>
      </c>
      <c r="I166" s="182" t="s">
        <v>103</v>
      </c>
      <c r="J166" s="184">
        <v>1</v>
      </c>
      <c r="K166" s="184">
        <v>1</v>
      </c>
      <c r="L166" s="186"/>
    </row>
    <row r="167" spans="1:12" ht="18" customHeight="1">
      <c r="A167" s="179" t="s">
        <v>75</v>
      </c>
      <c r="B167" s="180" t="s">
        <v>247</v>
      </c>
      <c r="C167" s="180" t="s">
        <v>73</v>
      </c>
      <c r="D167" s="181" t="s">
        <v>173</v>
      </c>
      <c r="E167" s="112" t="s">
        <v>41</v>
      </c>
      <c r="F167" s="97">
        <f>'2 programa'!F167/3.4528</f>
        <v>839.8980537534754</v>
      </c>
      <c r="G167" s="97">
        <f>'2 programa'!G167/3.4528</f>
        <v>579.2400370713624</v>
      </c>
      <c r="H167" s="97">
        <f>'2 programa'!H167/3.4528</f>
        <v>0</v>
      </c>
      <c r="I167" s="182"/>
      <c r="J167" s="184"/>
      <c r="K167" s="184"/>
      <c r="L167" s="186"/>
    </row>
    <row r="168" spans="1:12" ht="15" customHeight="1">
      <c r="A168" s="179"/>
      <c r="B168" s="180"/>
      <c r="C168" s="180"/>
      <c r="D168" s="181"/>
      <c r="E168" s="102" t="s">
        <v>22</v>
      </c>
      <c r="F168" s="97">
        <f>'2 programa'!F168/3.4528</f>
        <v>839.8980537534754</v>
      </c>
      <c r="G168" s="97">
        <f>'2 programa'!G168/3.4528</f>
        <v>579.2400370713624</v>
      </c>
      <c r="H168" s="97">
        <f>'2 programa'!H168/3.4528</f>
        <v>0</v>
      </c>
      <c r="I168" s="182"/>
      <c r="J168" s="184"/>
      <c r="K168" s="184"/>
      <c r="L168" s="186"/>
    </row>
    <row r="169" spans="1:12" ht="12.75">
      <c r="A169" s="34"/>
      <c r="B169" s="155" t="s">
        <v>20</v>
      </c>
      <c r="C169" s="155"/>
      <c r="D169" s="155"/>
      <c r="E169" s="94" t="s">
        <v>12</v>
      </c>
      <c r="F169" s="97">
        <f>'2 programa'!F169/3.4528</f>
        <v>868.8600556070436</v>
      </c>
      <c r="G169" s="97">
        <f>'2 programa'!G169/3.4528</f>
        <v>1090.6221037998146</v>
      </c>
      <c r="H169" s="97">
        <f>'2 programa'!H169/3.4528</f>
        <v>0</v>
      </c>
      <c r="I169" s="182" t="s">
        <v>113</v>
      </c>
      <c r="J169" s="184">
        <v>1</v>
      </c>
      <c r="K169" s="184">
        <v>1</v>
      </c>
      <c r="L169" s="186"/>
    </row>
    <row r="170" spans="1:12" ht="12.75">
      <c r="A170" s="289" t="s">
        <v>76</v>
      </c>
      <c r="B170" s="168" t="s">
        <v>260</v>
      </c>
      <c r="C170" s="168" t="s">
        <v>108</v>
      </c>
      <c r="D170" s="174" t="s">
        <v>282</v>
      </c>
      <c r="E170" s="112" t="s">
        <v>41</v>
      </c>
      <c r="F170" s="97">
        <f>'2 programa'!F170/3.4528</f>
        <v>0</v>
      </c>
      <c r="G170" s="97">
        <f>'2 programa'!G170/3.4528</f>
        <v>221.76204819277112</v>
      </c>
      <c r="H170" s="97">
        <f>'2 programa'!H170/3.4528</f>
        <v>0</v>
      </c>
      <c r="I170" s="182"/>
      <c r="J170" s="184"/>
      <c r="K170" s="184"/>
      <c r="L170" s="186"/>
    </row>
    <row r="171" spans="1:12" ht="12.75">
      <c r="A171" s="290"/>
      <c r="B171" s="169"/>
      <c r="C171" s="169"/>
      <c r="D171" s="175"/>
      <c r="E171" s="102" t="s">
        <v>22</v>
      </c>
      <c r="F171" s="97">
        <f>'2 programa'!F171/3.4528</f>
        <v>0</v>
      </c>
      <c r="G171" s="97">
        <f>'2 programa'!G171/3.4528</f>
        <v>221.76204819277112</v>
      </c>
      <c r="H171" s="97">
        <f>'2 programa'!H171/3.4528</f>
        <v>0</v>
      </c>
      <c r="I171" s="182"/>
      <c r="J171" s="184"/>
      <c r="K171" s="184"/>
      <c r="L171" s="186"/>
    </row>
    <row r="172" spans="1:12" ht="12.75">
      <c r="A172" s="290"/>
      <c r="B172" s="169"/>
      <c r="C172" s="169"/>
      <c r="D172" s="175"/>
      <c r="E172" s="112" t="s">
        <v>23</v>
      </c>
      <c r="F172" s="97">
        <f>'2 programa'!F172/3.4528</f>
        <v>868.8600556070436</v>
      </c>
      <c r="G172" s="97">
        <f>'2 programa'!G172/3.4528</f>
        <v>868.8600556070436</v>
      </c>
      <c r="H172" s="97">
        <f>'2 programa'!H172/3.4528</f>
        <v>0</v>
      </c>
      <c r="I172" s="182"/>
      <c r="J172" s="184"/>
      <c r="K172" s="184"/>
      <c r="L172" s="186"/>
    </row>
    <row r="173" spans="1:12" ht="12.75">
      <c r="A173" s="291"/>
      <c r="B173" s="170"/>
      <c r="C173" s="170"/>
      <c r="D173" s="176"/>
      <c r="E173" s="102" t="s">
        <v>26</v>
      </c>
      <c r="F173" s="97">
        <f>'2 programa'!F173/3.4528</f>
        <v>868.8600556070436</v>
      </c>
      <c r="G173" s="97">
        <f>'2 programa'!G173/3.4528</f>
        <v>868.8600556070436</v>
      </c>
      <c r="H173" s="97">
        <f>'2 programa'!H173/3.4528</f>
        <v>0</v>
      </c>
      <c r="I173" s="182"/>
      <c r="J173" s="184"/>
      <c r="K173" s="184"/>
      <c r="L173" s="186"/>
    </row>
    <row r="174" spans="1:12" ht="12.75" customHeight="1">
      <c r="A174" s="34"/>
      <c r="B174" s="155" t="s">
        <v>20</v>
      </c>
      <c r="C174" s="155"/>
      <c r="D174" s="155"/>
      <c r="E174" s="94" t="s">
        <v>12</v>
      </c>
      <c r="F174" s="97">
        <f>'2 programa'!F174/3.4528</f>
        <v>26.065801668211307</v>
      </c>
      <c r="G174" s="97">
        <f>'2 programa'!G174/3.4528</f>
        <v>0</v>
      </c>
      <c r="H174" s="97">
        <f>'2 programa'!H174/3.4528</f>
        <v>0</v>
      </c>
      <c r="I174" s="182" t="s">
        <v>115</v>
      </c>
      <c r="J174" s="184">
        <v>1</v>
      </c>
      <c r="K174" s="184"/>
      <c r="L174" s="186"/>
    </row>
    <row r="175" spans="1:12" ht="18.75" customHeight="1">
      <c r="A175" s="179" t="s">
        <v>77</v>
      </c>
      <c r="B175" s="180" t="s">
        <v>261</v>
      </c>
      <c r="C175" s="180" t="s">
        <v>257</v>
      </c>
      <c r="D175" s="181" t="s">
        <v>283</v>
      </c>
      <c r="E175" s="112" t="s">
        <v>41</v>
      </c>
      <c r="F175" s="97">
        <f>'2 programa'!F175/3.4528</f>
        <v>26.065801668211307</v>
      </c>
      <c r="G175" s="97">
        <f>'2 programa'!G175/3.4528</f>
        <v>0</v>
      </c>
      <c r="H175" s="97">
        <f>'2 programa'!H175/3.4528</f>
        <v>0</v>
      </c>
      <c r="I175" s="182"/>
      <c r="J175" s="184"/>
      <c r="K175" s="184"/>
      <c r="L175" s="186"/>
    </row>
    <row r="176" spans="1:12" ht="17.25" customHeight="1">
      <c r="A176" s="179"/>
      <c r="B176" s="180"/>
      <c r="C176" s="180"/>
      <c r="D176" s="181"/>
      <c r="E176" s="102" t="s">
        <v>40</v>
      </c>
      <c r="F176" s="97">
        <f>'2 programa'!F176/3.4528</f>
        <v>26.065801668211307</v>
      </c>
      <c r="G176" s="97">
        <f>'2 programa'!G176/3.4528</f>
        <v>0</v>
      </c>
      <c r="H176" s="97">
        <f>'2 programa'!H176/3.4528</f>
        <v>0</v>
      </c>
      <c r="I176" s="182"/>
      <c r="J176" s="184"/>
      <c r="K176" s="184"/>
      <c r="L176" s="186"/>
    </row>
    <row r="177" spans="1:12" ht="12.75" customHeight="1">
      <c r="A177" s="34"/>
      <c r="B177" s="155" t="s">
        <v>20</v>
      </c>
      <c r="C177" s="155"/>
      <c r="D177" s="155"/>
      <c r="E177" s="94" t="s">
        <v>12</v>
      </c>
      <c r="F177" s="97">
        <f>'2 programa'!F177/3.4528</f>
        <v>13.032900834105654</v>
      </c>
      <c r="G177" s="97">
        <f>'2 programa'!G177/3.4528</f>
        <v>0</v>
      </c>
      <c r="H177" s="97">
        <f>'2 programa'!H177/3.4528</f>
        <v>0</v>
      </c>
      <c r="I177" s="182" t="s">
        <v>115</v>
      </c>
      <c r="J177" s="184">
        <v>1</v>
      </c>
      <c r="K177" s="184"/>
      <c r="L177" s="186"/>
    </row>
    <row r="178" spans="1:12" ht="16.5" customHeight="1">
      <c r="A178" s="179" t="s">
        <v>80</v>
      </c>
      <c r="B178" s="180" t="s">
        <v>262</v>
      </c>
      <c r="C178" s="180" t="s">
        <v>257</v>
      </c>
      <c r="D178" s="181" t="s">
        <v>283</v>
      </c>
      <c r="E178" s="112" t="s">
        <v>41</v>
      </c>
      <c r="F178" s="97">
        <f>'2 programa'!F178/3.4528</f>
        <v>13.032900834105654</v>
      </c>
      <c r="G178" s="97">
        <f>'2 programa'!G178/3.4528</f>
        <v>0</v>
      </c>
      <c r="H178" s="97">
        <f>'2 programa'!H178/3.4528</f>
        <v>0</v>
      </c>
      <c r="I178" s="182"/>
      <c r="J178" s="184"/>
      <c r="K178" s="184"/>
      <c r="L178" s="186"/>
    </row>
    <row r="179" spans="1:12" ht="15.75" customHeight="1">
      <c r="A179" s="179"/>
      <c r="B179" s="180"/>
      <c r="C179" s="180"/>
      <c r="D179" s="181"/>
      <c r="E179" s="102" t="s">
        <v>21</v>
      </c>
      <c r="F179" s="97">
        <f>'2 programa'!F179/3.4528</f>
        <v>13.032900834105654</v>
      </c>
      <c r="G179" s="97">
        <f>'2 programa'!G179/3.4528</f>
        <v>0</v>
      </c>
      <c r="H179" s="97">
        <f>'2 programa'!H179/3.4528</f>
        <v>0</v>
      </c>
      <c r="I179" s="182"/>
      <c r="J179" s="184"/>
      <c r="K179" s="184"/>
      <c r="L179" s="186"/>
    </row>
    <row r="180" spans="1:12" ht="12.75" customHeight="1">
      <c r="A180" s="34"/>
      <c r="B180" s="155" t="s">
        <v>20</v>
      </c>
      <c r="C180" s="155"/>
      <c r="D180" s="155"/>
      <c r="E180" s="94" t="s">
        <v>12</v>
      </c>
      <c r="F180" s="97">
        <f>'2 programa'!F180/3.4528</f>
        <v>564.4694161260427</v>
      </c>
      <c r="G180" s="97">
        <f>'2 programa'!G180/3.4528</f>
        <v>217.2150139017609</v>
      </c>
      <c r="H180" s="97">
        <f>'2 programa'!H180/3.4528</f>
        <v>289.6200185356812</v>
      </c>
      <c r="I180" s="182" t="s">
        <v>115</v>
      </c>
      <c r="J180" s="184">
        <v>1</v>
      </c>
      <c r="K180" s="184">
        <v>1</v>
      </c>
      <c r="L180" s="186">
        <v>1</v>
      </c>
    </row>
    <row r="181" spans="1:12" ht="18" customHeight="1">
      <c r="A181" s="179" t="s">
        <v>81</v>
      </c>
      <c r="B181" s="180" t="s">
        <v>263</v>
      </c>
      <c r="C181" s="180" t="s">
        <v>257</v>
      </c>
      <c r="D181" s="181" t="s">
        <v>284</v>
      </c>
      <c r="E181" s="112" t="s">
        <v>28</v>
      </c>
      <c r="F181" s="97">
        <f>'2 programa'!F181/3.4528</f>
        <v>403.7303058387396</v>
      </c>
      <c r="G181" s="97">
        <f>'2 programa'!G181/3.4528</f>
        <v>217.2150139017609</v>
      </c>
      <c r="H181" s="97">
        <f>'2 programa'!H181/3.4528</f>
        <v>289.6200185356812</v>
      </c>
      <c r="I181" s="182"/>
      <c r="J181" s="184"/>
      <c r="K181" s="184"/>
      <c r="L181" s="186"/>
    </row>
    <row r="182" spans="1:12" ht="16.5" customHeight="1">
      <c r="A182" s="179"/>
      <c r="B182" s="180"/>
      <c r="C182" s="180"/>
      <c r="D182" s="181"/>
      <c r="E182" s="115" t="s">
        <v>29</v>
      </c>
      <c r="F182" s="97">
        <f>'2 programa'!F182/3.4528</f>
        <v>160.73911028730308</v>
      </c>
      <c r="G182" s="97">
        <f>'2 programa'!G182/3.4528</f>
        <v>0</v>
      </c>
      <c r="H182" s="97">
        <f>'2 programa'!H182/3.4528</f>
        <v>0</v>
      </c>
      <c r="I182" s="182"/>
      <c r="J182" s="184"/>
      <c r="K182" s="184"/>
      <c r="L182" s="186"/>
    </row>
    <row r="183" spans="1:12" ht="12.75" customHeight="1">
      <c r="A183" s="34"/>
      <c r="B183" s="155" t="s">
        <v>20</v>
      </c>
      <c r="C183" s="155"/>
      <c r="D183" s="155"/>
      <c r="E183" s="94" t="s">
        <v>12</v>
      </c>
      <c r="F183" s="97">
        <f>'2 programa'!F183/3.4528</f>
        <v>43.44300278035218</v>
      </c>
      <c r="G183" s="97">
        <f>'2 programa'!G183/3.4528</f>
        <v>46.33920296570899</v>
      </c>
      <c r="H183" s="97">
        <f>'2 programa'!H183/3.4528</f>
        <v>0</v>
      </c>
      <c r="I183" s="182" t="s">
        <v>115</v>
      </c>
      <c r="J183" s="184">
        <v>1</v>
      </c>
      <c r="K183" s="184">
        <v>1</v>
      </c>
      <c r="L183" s="186"/>
    </row>
    <row r="184" spans="1:12" ht="12.75">
      <c r="A184" s="179" t="s">
        <v>82</v>
      </c>
      <c r="B184" s="180" t="s">
        <v>78</v>
      </c>
      <c r="C184" s="180" t="s">
        <v>192</v>
      </c>
      <c r="D184" s="181" t="s">
        <v>284</v>
      </c>
      <c r="E184" s="112" t="s">
        <v>41</v>
      </c>
      <c r="F184" s="97">
        <f>'2 programa'!F184/3.4528</f>
        <v>43.44300278035218</v>
      </c>
      <c r="G184" s="97">
        <f>'2 programa'!G184/3.4528</f>
        <v>46.33920296570899</v>
      </c>
      <c r="H184" s="97">
        <f>'2 programa'!H184/3.4528</f>
        <v>0</v>
      </c>
      <c r="I184" s="182"/>
      <c r="J184" s="184"/>
      <c r="K184" s="184"/>
      <c r="L184" s="186"/>
    </row>
    <row r="185" spans="1:12" ht="12.75">
      <c r="A185" s="179"/>
      <c r="B185" s="180"/>
      <c r="C185" s="180"/>
      <c r="D185" s="181"/>
      <c r="E185" s="102" t="s">
        <v>21</v>
      </c>
      <c r="F185" s="97">
        <f>'2 programa'!F185/3.4528</f>
        <v>43.44300278035218</v>
      </c>
      <c r="G185" s="97">
        <f>'2 programa'!G185/3.4528</f>
        <v>46.33920296570899</v>
      </c>
      <c r="H185" s="97">
        <f>'2 programa'!H185/3.4528</f>
        <v>0</v>
      </c>
      <c r="I185" s="182"/>
      <c r="J185" s="184"/>
      <c r="K185" s="184"/>
      <c r="L185" s="186"/>
    </row>
    <row r="186" spans="1:12" ht="12.75" customHeight="1">
      <c r="A186" s="34"/>
      <c r="B186" s="155" t="s">
        <v>20</v>
      </c>
      <c r="C186" s="155"/>
      <c r="D186" s="155"/>
      <c r="E186" s="94" t="s">
        <v>12</v>
      </c>
      <c r="F186" s="97">
        <f>'2 programa'!F186/3.4528</f>
        <v>0</v>
      </c>
      <c r="G186" s="97">
        <f>'2 programa'!G186/3.4528</f>
        <v>202.73401297497685</v>
      </c>
      <c r="H186" s="97">
        <f>'2 programa'!H186/3.4528</f>
        <v>153.49860982391104</v>
      </c>
      <c r="I186" s="182" t="s">
        <v>115</v>
      </c>
      <c r="J186" s="184"/>
      <c r="K186" s="184">
        <v>1</v>
      </c>
      <c r="L186" s="186">
        <v>1</v>
      </c>
    </row>
    <row r="187" spans="1:12" ht="19.5" customHeight="1">
      <c r="A187" s="179" t="s">
        <v>83</v>
      </c>
      <c r="B187" s="180" t="s">
        <v>269</v>
      </c>
      <c r="C187" s="180" t="s">
        <v>257</v>
      </c>
      <c r="D187" s="181" t="s">
        <v>284</v>
      </c>
      <c r="E187" s="112" t="s">
        <v>41</v>
      </c>
      <c r="F187" s="97">
        <f>'2 programa'!F187/3.4528</f>
        <v>0</v>
      </c>
      <c r="G187" s="97">
        <f>'2 programa'!G187/3.4528</f>
        <v>202.73401297497685</v>
      </c>
      <c r="H187" s="97">
        <f>'2 programa'!H187/3.4528</f>
        <v>153.49860982391104</v>
      </c>
      <c r="I187" s="182"/>
      <c r="J187" s="184"/>
      <c r="K187" s="184"/>
      <c r="L187" s="186"/>
    </row>
    <row r="188" spans="1:12" ht="20.25" customHeight="1">
      <c r="A188" s="179"/>
      <c r="B188" s="180"/>
      <c r="C188" s="180"/>
      <c r="D188" s="181"/>
      <c r="E188" s="102" t="s">
        <v>40</v>
      </c>
      <c r="F188" s="97">
        <f>'2 programa'!F188/3.4528</f>
        <v>0</v>
      </c>
      <c r="G188" s="97">
        <f>'2 programa'!G188/3.4528</f>
        <v>202.73401297497685</v>
      </c>
      <c r="H188" s="97">
        <f>'2 programa'!H188/3.4528</f>
        <v>153.49860982391104</v>
      </c>
      <c r="I188" s="182"/>
      <c r="J188" s="184"/>
      <c r="K188" s="184"/>
      <c r="L188" s="186"/>
    </row>
    <row r="189" spans="1:12" ht="12.75">
      <c r="A189" s="34"/>
      <c r="B189" s="155" t="s">
        <v>20</v>
      </c>
      <c r="C189" s="155"/>
      <c r="D189" s="155"/>
      <c r="E189" s="94" t="s">
        <v>12</v>
      </c>
      <c r="F189" s="97">
        <f>'2 programa'!F189/3.4528</f>
        <v>66.61260426320668</v>
      </c>
      <c r="G189" s="97">
        <f>'2 programa'!G189/3.4528</f>
        <v>0</v>
      </c>
      <c r="H189" s="97">
        <f>'2 programa'!H189/3.4528</f>
        <v>0</v>
      </c>
      <c r="I189" s="182" t="s">
        <v>115</v>
      </c>
      <c r="J189" s="184">
        <v>1</v>
      </c>
      <c r="K189" s="184"/>
      <c r="L189" s="186"/>
    </row>
    <row r="190" spans="1:12" ht="18" customHeight="1">
      <c r="A190" s="179" t="s">
        <v>84</v>
      </c>
      <c r="B190" s="180" t="s">
        <v>264</v>
      </c>
      <c r="C190" s="180" t="s">
        <v>257</v>
      </c>
      <c r="D190" s="181" t="s">
        <v>284</v>
      </c>
      <c r="E190" s="112" t="s">
        <v>41</v>
      </c>
      <c r="F190" s="97">
        <f>'2 programa'!F190/3.4528</f>
        <v>66.61260426320668</v>
      </c>
      <c r="G190" s="97">
        <f>'2 programa'!G190/3.4528</f>
        <v>0</v>
      </c>
      <c r="H190" s="97">
        <f>'2 programa'!H190/3.4528</f>
        <v>0</v>
      </c>
      <c r="I190" s="182"/>
      <c r="J190" s="184"/>
      <c r="K190" s="184"/>
      <c r="L190" s="186"/>
    </row>
    <row r="191" spans="1:12" ht="18" customHeight="1">
      <c r="A191" s="179"/>
      <c r="B191" s="180"/>
      <c r="C191" s="180"/>
      <c r="D191" s="181"/>
      <c r="E191" s="102" t="s">
        <v>21</v>
      </c>
      <c r="F191" s="97">
        <f>'2 programa'!F191/3.4528</f>
        <v>66.61260426320668</v>
      </c>
      <c r="G191" s="97">
        <f>'2 programa'!G191/3.4528</f>
        <v>0</v>
      </c>
      <c r="H191" s="97">
        <f>'2 programa'!H191/3.4528</f>
        <v>0</v>
      </c>
      <c r="I191" s="182"/>
      <c r="J191" s="184"/>
      <c r="K191" s="184"/>
      <c r="L191" s="186"/>
    </row>
    <row r="192" spans="1:12" ht="12.75" customHeight="1">
      <c r="A192" s="34"/>
      <c r="B192" s="155" t="s">
        <v>20</v>
      </c>
      <c r="C192" s="155"/>
      <c r="D192" s="155"/>
      <c r="E192" s="94" t="s">
        <v>12</v>
      </c>
      <c r="F192" s="97">
        <f>'2 programa'!F192/3.4528</f>
        <v>0</v>
      </c>
      <c r="G192" s="97">
        <f>'2 programa'!G192/3.4528</f>
        <v>60.24096385542169</v>
      </c>
      <c r="H192" s="97">
        <f>'2 programa'!H192/3.4528</f>
        <v>0</v>
      </c>
      <c r="I192" s="156" t="s">
        <v>115</v>
      </c>
      <c r="J192" s="159">
        <v>1</v>
      </c>
      <c r="K192" s="195"/>
      <c r="L192" s="198"/>
    </row>
    <row r="193" spans="1:12" ht="12.75" customHeight="1">
      <c r="A193" s="165" t="s">
        <v>85</v>
      </c>
      <c r="B193" s="168" t="s">
        <v>259</v>
      </c>
      <c r="C193" s="168" t="s">
        <v>257</v>
      </c>
      <c r="D193" s="174" t="s">
        <v>174</v>
      </c>
      <c r="E193" s="112" t="s">
        <v>41</v>
      </c>
      <c r="F193" s="97">
        <f>'2 programa'!F193/3.4528</f>
        <v>0</v>
      </c>
      <c r="G193" s="97">
        <f>'2 programa'!G193/3.4528</f>
        <v>60.24096385542169</v>
      </c>
      <c r="H193" s="97">
        <f>'2 programa'!H193/3.4528</f>
        <v>0</v>
      </c>
      <c r="I193" s="157"/>
      <c r="J193" s="160"/>
      <c r="K193" s="196"/>
      <c r="L193" s="199"/>
    </row>
    <row r="194" spans="1:12" ht="12.75">
      <c r="A194" s="166"/>
      <c r="B194" s="169"/>
      <c r="C194" s="169"/>
      <c r="D194" s="175"/>
      <c r="E194" s="102" t="s">
        <v>21</v>
      </c>
      <c r="F194" s="97">
        <f>'2 programa'!F194/3.4528</f>
        <v>0</v>
      </c>
      <c r="G194" s="97">
        <f>'2 programa'!G194/3.4528</f>
        <v>60.24096385542169</v>
      </c>
      <c r="H194" s="97">
        <f>'2 programa'!H194/3.4528</f>
        <v>0</v>
      </c>
      <c r="I194" s="157"/>
      <c r="J194" s="160"/>
      <c r="K194" s="196"/>
      <c r="L194" s="199"/>
    </row>
    <row r="195" spans="1:12" ht="12.75">
      <c r="A195" s="167"/>
      <c r="B195" s="170"/>
      <c r="C195" s="170"/>
      <c r="D195" s="176"/>
      <c r="E195" s="115" t="s">
        <v>29</v>
      </c>
      <c r="F195" s="97">
        <f>'2 programa'!F195/3.4528</f>
        <v>0</v>
      </c>
      <c r="G195" s="97">
        <f>'2 programa'!G195/3.4528</f>
        <v>0</v>
      </c>
      <c r="H195" s="97">
        <f>'2 programa'!H195/3.4528</f>
        <v>0</v>
      </c>
      <c r="I195" s="158"/>
      <c r="J195" s="161"/>
      <c r="K195" s="197"/>
      <c r="L195" s="200"/>
    </row>
    <row r="196" spans="1:12" ht="12.75" customHeight="1">
      <c r="A196" s="34"/>
      <c r="B196" s="155" t="s">
        <v>20</v>
      </c>
      <c r="C196" s="155"/>
      <c r="D196" s="155"/>
      <c r="E196" s="94" t="s">
        <v>12</v>
      </c>
      <c r="F196" s="97">
        <f>'2 programa'!F196/3.4528</f>
        <v>52.131603336422614</v>
      </c>
      <c r="G196" s="97">
        <f>'2 programa'!G196/3.4528</f>
        <v>0</v>
      </c>
      <c r="H196" s="97">
        <f>'2 programa'!H196/3.4528</f>
        <v>0</v>
      </c>
      <c r="I196" s="182" t="s">
        <v>115</v>
      </c>
      <c r="J196" s="184">
        <v>1</v>
      </c>
      <c r="K196" s="184"/>
      <c r="L196" s="186"/>
    </row>
    <row r="197" spans="1:12" ht="12.75">
      <c r="A197" s="179" t="s">
        <v>86</v>
      </c>
      <c r="B197" s="180" t="s">
        <v>248</v>
      </c>
      <c r="C197" s="180" t="s">
        <v>192</v>
      </c>
      <c r="D197" s="181" t="s">
        <v>174</v>
      </c>
      <c r="E197" s="112" t="s">
        <v>41</v>
      </c>
      <c r="F197" s="97">
        <f>'2 programa'!F197/3.4528</f>
        <v>52.131603336422614</v>
      </c>
      <c r="G197" s="97">
        <f>'2 programa'!G197/3.4528</f>
        <v>0</v>
      </c>
      <c r="H197" s="97">
        <f>'2 programa'!H197/3.4528</f>
        <v>0</v>
      </c>
      <c r="I197" s="182"/>
      <c r="J197" s="184"/>
      <c r="K197" s="184"/>
      <c r="L197" s="186"/>
    </row>
    <row r="198" spans="1:12" ht="12.75">
      <c r="A198" s="179"/>
      <c r="B198" s="180"/>
      <c r="C198" s="180"/>
      <c r="D198" s="181"/>
      <c r="E198" s="102" t="s">
        <v>21</v>
      </c>
      <c r="F198" s="97">
        <f>'2 programa'!F198/3.4528</f>
        <v>52.131603336422614</v>
      </c>
      <c r="G198" s="97">
        <f>'2 programa'!G198/3.4528</f>
        <v>0</v>
      </c>
      <c r="H198" s="97">
        <f>'2 programa'!H198/3.4528</f>
        <v>0</v>
      </c>
      <c r="I198" s="182"/>
      <c r="J198" s="184"/>
      <c r="K198" s="184"/>
      <c r="L198" s="186"/>
    </row>
    <row r="199" spans="1:12" ht="12" customHeight="1">
      <c r="A199" s="34"/>
      <c r="B199" s="138" t="s">
        <v>20</v>
      </c>
      <c r="C199" s="138"/>
      <c r="D199" s="138"/>
      <c r="E199" s="94" t="s">
        <v>12</v>
      </c>
      <c r="F199" s="97">
        <f>'2 programa'!F199/3.4528</f>
        <v>173.77201112140872</v>
      </c>
      <c r="G199" s="97">
        <f>'2 programa'!G199/3.4528</f>
        <v>0</v>
      </c>
      <c r="H199" s="97">
        <f>'2 programa'!H199/3.4528</f>
        <v>0</v>
      </c>
      <c r="I199" s="156" t="s">
        <v>115</v>
      </c>
      <c r="J199" s="159">
        <v>1</v>
      </c>
      <c r="K199" s="159"/>
      <c r="L199" s="162"/>
    </row>
    <row r="200" spans="1:12" ht="12" customHeight="1">
      <c r="A200" s="85"/>
      <c r="B200" s="221" t="s">
        <v>193</v>
      </c>
      <c r="C200" s="223" t="s">
        <v>192</v>
      </c>
      <c r="D200" s="225" t="s">
        <v>174</v>
      </c>
      <c r="E200" s="100" t="s">
        <v>23</v>
      </c>
      <c r="F200" s="97">
        <f>'2 programa'!F200/3.4528</f>
        <v>173.77201112140872</v>
      </c>
      <c r="G200" s="97">
        <f>'2 programa'!G200/3.4528</f>
        <v>0</v>
      </c>
      <c r="H200" s="97">
        <f>'2 programa'!H200/3.4528</f>
        <v>0</v>
      </c>
      <c r="I200" s="157"/>
      <c r="J200" s="160"/>
      <c r="K200" s="160"/>
      <c r="L200" s="163"/>
    </row>
    <row r="201" spans="1:12" ht="12" customHeight="1">
      <c r="A201" s="93"/>
      <c r="B201" s="222"/>
      <c r="C201" s="224"/>
      <c r="D201" s="226"/>
      <c r="E201" s="102" t="s">
        <v>24</v>
      </c>
      <c r="F201" s="97">
        <f>'2 programa'!F201/3.4528</f>
        <v>173.77201112140872</v>
      </c>
      <c r="G201" s="97">
        <f>'2 programa'!G201/3.4528</f>
        <v>0</v>
      </c>
      <c r="H201" s="97">
        <f>'2 programa'!H201/3.4528</f>
        <v>0</v>
      </c>
      <c r="I201" s="157"/>
      <c r="J201" s="160"/>
      <c r="K201" s="160"/>
      <c r="L201" s="163"/>
    </row>
    <row r="202" spans="1:12" ht="12.75">
      <c r="A202" s="88" t="s">
        <v>197</v>
      </c>
      <c r="B202" s="222"/>
      <c r="C202" s="224"/>
      <c r="D202" s="226"/>
      <c r="E202" s="102" t="s">
        <v>25</v>
      </c>
      <c r="F202" s="97">
        <f>'2 programa'!F202/3.4528</f>
        <v>173.77201112140872</v>
      </c>
      <c r="G202" s="97">
        <f>'2 programa'!G202/3.4528</f>
        <v>0</v>
      </c>
      <c r="H202" s="97">
        <f>'2 programa'!H202/3.4528</f>
        <v>0</v>
      </c>
      <c r="I202" s="157"/>
      <c r="J202" s="160"/>
      <c r="K202" s="160"/>
      <c r="L202" s="163"/>
    </row>
    <row r="203" spans="1:12" ht="12.75">
      <c r="A203" s="34"/>
      <c r="B203" s="155" t="s">
        <v>20</v>
      </c>
      <c r="C203" s="155"/>
      <c r="D203" s="155"/>
      <c r="E203" s="94" t="s">
        <v>12</v>
      </c>
      <c r="F203" s="97">
        <f>'2 programa'!F203/3.4528</f>
        <v>105.42168674698796</v>
      </c>
      <c r="G203" s="97">
        <f>'2 programa'!G203/3.4528</f>
        <v>163.63531047265988</v>
      </c>
      <c r="H203" s="97">
        <f>'2 programa'!H203/3.4528</f>
        <v>0</v>
      </c>
      <c r="I203" s="182" t="s">
        <v>115</v>
      </c>
      <c r="J203" s="184">
        <v>1</v>
      </c>
      <c r="K203" s="184">
        <v>1</v>
      </c>
      <c r="L203" s="186"/>
    </row>
    <row r="204" spans="1:12" ht="18" customHeight="1">
      <c r="A204" s="179" t="s">
        <v>87</v>
      </c>
      <c r="B204" s="180" t="s">
        <v>249</v>
      </c>
      <c r="C204" s="180" t="s">
        <v>168</v>
      </c>
      <c r="D204" s="181" t="s">
        <v>174</v>
      </c>
      <c r="E204" s="112" t="s">
        <v>23</v>
      </c>
      <c r="F204" s="97">
        <f>'2 programa'!F204/3.4528</f>
        <v>105.42168674698796</v>
      </c>
      <c r="G204" s="97">
        <f>'2 programa'!G204/3.4528</f>
        <v>163.63531047265988</v>
      </c>
      <c r="H204" s="97">
        <f>'2 programa'!H204/3.4528</f>
        <v>0</v>
      </c>
      <c r="I204" s="182"/>
      <c r="J204" s="184"/>
      <c r="K204" s="184"/>
      <c r="L204" s="186"/>
    </row>
    <row r="205" spans="1:12" ht="17.25" customHeight="1">
      <c r="A205" s="179"/>
      <c r="B205" s="180"/>
      <c r="C205" s="180"/>
      <c r="D205" s="181"/>
      <c r="E205" s="102" t="s">
        <v>24</v>
      </c>
      <c r="F205" s="97">
        <f>'2 programa'!F205/3.4528</f>
        <v>105.42168674698796</v>
      </c>
      <c r="G205" s="97">
        <f>'2 programa'!G205/3.4528</f>
        <v>163.63531047265988</v>
      </c>
      <c r="H205" s="97">
        <f>'2 programa'!H205/3.4528</f>
        <v>0</v>
      </c>
      <c r="I205" s="182"/>
      <c r="J205" s="184"/>
      <c r="K205" s="184"/>
      <c r="L205" s="186"/>
    </row>
    <row r="206" spans="1:12" ht="12.75">
      <c r="A206" s="34"/>
      <c r="B206" s="155" t="s">
        <v>20</v>
      </c>
      <c r="C206" s="155"/>
      <c r="D206" s="155"/>
      <c r="E206" s="94" t="s">
        <v>12</v>
      </c>
      <c r="F206" s="97">
        <f>'2 programa'!F206/3.4528</f>
        <v>819.6246524559778</v>
      </c>
      <c r="G206" s="97">
        <f>'2 programa'!G206/3.4528</f>
        <v>942.0470342910102</v>
      </c>
      <c r="H206" s="97">
        <f>'2 programa'!H206/3.4528</f>
        <v>942.0470342910102</v>
      </c>
      <c r="I206" s="182" t="s">
        <v>13</v>
      </c>
      <c r="J206" s="184"/>
      <c r="K206" s="184"/>
      <c r="L206" s="186"/>
    </row>
    <row r="207" spans="1:12" ht="12.75">
      <c r="A207" s="179" t="s">
        <v>88</v>
      </c>
      <c r="B207" s="180" t="s">
        <v>194</v>
      </c>
      <c r="C207" s="180" t="s">
        <v>48</v>
      </c>
      <c r="D207" s="181" t="s">
        <v>169</v>
      </c>
      <c r="E207" s="112" t="s">
        <v>41</v>
      </c>
      <c r="F207" s="97">
        <f>'2 programa'!F207/3.4528</f>
        <v>819.6246524559778</v>
      </c>
      <c r="G207" s="97">
        <f>'2 programa'!G207/3.4528</f>
        <v>942.0470342910102</v>
      </c>
      <c r="H207" s="97">
        <f>'2 programa'!H207/3.4528</f>
        <v>942.0470342910102</v>
      </c>
      <c r="I207" s="182"/>
      <c r="J207" s="184"/>
      <c r="K207" s="184"/>
      <c r="L207" s="186"/>
    </row>
    <row r="208" spans="1:12" ht="12.75">
      <c r="A208" s="179"/>
      <c r="B208" s="180"/>
      <c r="C208" s="180"/>
      <c r="D208" s="181"/>
      <c r="E208" s="102" t="s">
        <v>40</v>
      </c>
      <c r="F208" s="97">
        <f>'2 programa'!F208/3.4528</f>
        <v>583.8739573679333</v>
      </c>
      <c r="G208" s="97">
        <f>'2 programa'!G208/3.4528</f>
        <v>942.0470342910102</v>
      </c>
      <c r="H208" s="97">
        <f>'2 programa'!H208/3.4528</f>
        <v>942.0470342910102</v>
      </c>
      <c r="I208" s="182"/>
      <c r="J208" s="184"/>
      <c r="K208" s="184"/>
      <c r="L208" s="186"/>
    </row>
    <row r="209" spans="1:12" ht="12.75">
      <c r="A209" s="179"/>
      <c r="B209" s="180"/>
      <c r="C209" s="180"/>
      <c r="D209" s="181"/>
      <c r="E209" s="102" t="s">
        <v>22</v>
      </c>
      <c r="F209" s="97">
        <f>'2 programa'!F209/3.4528</f>
        <v>235.7506950880445</v>
      </c>
      <c r="G209" s="97">
        <f>'2 programa'!G209/3.4528</f>
        <v>0</v>
      </c>
      <c r="H209" s="97">
        <f>'2 programa'!H209/3.4528</f>
        <v>0</v>
      </c>
      <c r="I209" s="182"/>
      <c r="J209" s="184"/>
      <c r="K209" s="184"/>
      <c r="L209" s="186"/>
    </row>
    <row r="210" spans="1:12" ht="12.75">
      <c r="A210" s="34"/>
      <c r="B210" s="155" t="s">
        <v>20</v>
      </c>
      <c r="C210" s="155"/>
      <c r="D210" s="155"/>
      <c r="E210" s="94" t="s">
        <v>12</v>
      </c>
      <c r="F210" s="97">
        <f>'2 programa'!F210/3.4528</f>
        <v>376.50602409638554</v>
      </c>
      <c r="G210" s="97">
        <f>'2 programa'!G210/3.4528</f>
        <v>773.8646895273401</v>
      </c>
      <c r="H210" s="97">
        <f>'2 programa'!H210/3.4528</f>
        <v>1594.9374420759964</v>
      </c>
      <c r="I210" s="182" t="s">
        <v>103</v>
      </c>
      <c r="J210" s="184">
        <v>1</v>
      </c>
      <c r="K210" s="184">
        <v>1</v>
      </c>
      <c r="L210" s="186">
        <v>1</v>
      </c>
    </row>
    <row r="211" spans="1:12" ht="12.75">
      <c r="A211" s="179" t="s">
        <v>198</v>
      </c>
      <c r="B211" s="180" t="s">
        <v>195</v>
      </c>
      <c r="C211" s="180" t="s">
        <v>73</v>
      </c>
      <c r="D211" s="220" t="s">
        <v>208</v>
      </c>
      <c r="E211" s="112" t="s">
        <v>23</v>
      </c>
      <c r="F211" s="97">
        <f>'2 programa'!F211/3.4528</f>
        <v>376.50602409638554</v>
      </c>
      <c r="G211" s="97">
        <f>'2 programa'!G211/3.4528</f>
        <v>773.8646895273401</v>
      </c>
      <c r="H211" s="97">
        <f>'2 programa'!H211/3.4528</f>
        <v>1594.9374420759964</v>
      </c>
      <c r="I211" s="182"/>
      <c r="J211" s="184"/>
      <c r="K211" s="184"/>
      <c r="L211" s="186"/>
    </row>
    <row r="212" spans="1:12" ht="12.75">
      <c r="A212" s="179"/>
      <c r="B212" s="180"/>
      <c r="C212" s="180"/>
      <c r="D212" s="220"/>
      <c r="E212" s="102" t="s">
        <v>24</v>
      </c>
      <c r="F212" s="97">
        <f>'2 programa'!F212/3.4528</f>
        <v>376.50602409638554</v>
      </c>
      <c r="G212" s="97">
        <f>'2 programa'!G212/3.4528</f>
        <v>773.8646895273401</v>
      </c>
      <c r="H212" s="97">
        <f>'2 programa'!H212/3.4528</f>
        <v>1594.9374420759964</v>
      </c>
      <c r="I212" s="182"/>
      <c r="J212" s="184"/>
      <c r="K212" s="184"/>
      <c r="L212" s="186"/>
    </row>
    <row r="213" spans="1:12" ht="12.75" customHeight="1">
      <c r="A213" s="179"/>
      <c r="B213" s="180"/>
      <c r="C213" s="180"/>
      <c r="D213" s="220"/>
      <c r="E213" s="102" t="s">
        <v>25</v>
      </c>
      <c r="F213" s="97">
        <f>'2 programa'!F213/3.4528</f>
        <v>0</v>
      </c>
      <c r="G213" s="97">
        <f>'2 programa'!G213/3.4528</f>
        <v>0</v>
      </c>
      <c r="H213" s="97">
        <f>'2 programa'!H213/3.4528</f>
        <v>0</v>
      </c>
      <c r="I213" s="182"/>
      <c r="J213" s="184"/>
      <c r="K213" s="184"/>
      <c r="L213" s="186"/>
    </row>
    <row r="214" spans="1:12" ht="12.75">
      <c r="A214" s="34"/>
      <c r="B214" s="155" t="s">
        <v>20</v>
      </c>
      <c r="C214" s="155"/>
      <c r="D214" s="155"/>
      <c r="E214" s="94" t="s">
        <v>12</v>
      </c>
      <c r="F214" s="97">
        <f>'2 programa'!F214/3.4528</f>
        <v>289.6200185356812</v>
      </c>
      <c r="G214" s="97">
        <f>'2 programa'!G214/3.4528</f>
        <v>695.0880444856349</v>
      </c>
      <c r="H214" s="97">
        <f>'2 programa'!H214/3.4528</f>
        <v>501.5929101019463</v>
      </c>
      <c r="I214" s="182" t="s">
        <v>113</v>
      </c>
      <c r="J214" s="184">
        <v>1</v>
      </c>
      <c r="K214" s="184">
        <v>1</v>
      </c>
      <c r="L214" s="186">
        <v>1</v>
      </c>
    </row>
    <row r="215" spans="1:12" ht="12.75">
      <c r="A215" s="179" t="s">
        <v>89</v>
      </c>
      <c r="B215" s="180" t="s">
        <v>250</v>
      </c>
      <c r="C215" s="180" t="s">
        <v>73</v>
      </c>
      <c r="D215" s="181" t="s">
        <v>175</v>
      </c>
      <c r="E215" s="112" t="s">
        <v>41</v>
      </c>
      <c r="F215" s="97">
        <f>'2 programa'!F215/3.4528</f>
        <v>0</v>
      </c>
      <c r="G215" s="97">
        <f>'2 programa'!G215/3.4528</f>
        <v>0</v>
      </c>
      <c r="H215" s="97">
        <f>'2 programa'!H215/3.4528</f>
        <v>0</v>
      </c>
      <c r="I215" s="182"/>
      <c r="J215" s="184"/>
      <c r="K215" s="184"/>
      <c r="L215" s="186"/>
    </row>
    <row r="216" spans="1:12" ht="10.5" customHeight="1">
      <c r="A216" s="179"/>
      <c r="B216" s="180"/>
      <c r="C216" s="180"/>
      <c r="D216" s="181"/>
      <c r="E216" s="102" t="s">
        <v>22</v>
      </c>
      <c r="F216" s="97">
        <f>'2 programa'!F216/3.4528</f>
        <v>0</v>
      </c>
      <c r="G216" s="97">
        <f>'2 programa'!G216/3.4528</f>
        <v>0</v>
      </c>
      <c r="H216" s="97">
        <f>'2 programa'!H216/3.4528</f>
        <v>0</v>
      </c>
      <c r="I216" s="182"/>
      <c r="J216" s="184"/>
      <c r="K216" s="184"/>
      <c r="L216" s="186"/>
    </row>
    <row r="217" spans="1:12" ht="12.75">
      <c r="A217" s="179"/>
      <c r="B217" s="180"/>
      <c r="C217" s="180"/>
      <c r="D217" s="181"/>
      <c r="E217" s="112" t="s">
        <v>23</v>
      </c>
      <c r="F217" s="97">
        <f>'2 programa'!F217/3.4528</f>
        <v>289.6200185356812</v>
      </c>
      <c r="G217" s="97">
        <f>'2 programa'!G217/3.4528</f>
        <v>695.0880444856349</v>
      </c>
      <c r="H217" s="97">
        <f>'2 programa'!H217/3.4528</f>
        <v>501.5929101019463</v>
      </c>
      <c r="I217" s="182"/>
      <c r="J217" s="184"/>
      <c r="K217" s="184"/>
      <c r="L217" s="186"/>
    </row>
    <row r="218" spans="1:12" ht="12.75">
      <c r="A218" s="179"/>
      <c r="B218" s="180"/>
      <c r="C218" s="180"/>
      <c r="D218" s="181"/>
      <c r="E218" s="102" t="s">
        <v>24</v>
      </c>
      <c r="F218" s="97">
        <f>'2 programa'!F218/3.4528</f>
        <v>289.6200185356812</v>
      </c>
      <c r="G218" s="97">
        <f>'2 programa'!G218/3.4528</f>
        <v>695.0880444856349</v>
      </c>
      <c r="H218" s="97">
        <f>'2 programa'!H218/3.4528</f>
        <v>501.5929101019463</v>
      </c>
      <c r="I218" s="182"/>
      <c r="J218" s="184"/>
      <c r="K218" s="184"/>
      <c r="L218" s="186"/>
    </row>
    <row r="219" spans="1:12" ht="15" customHeight="1">
      <c r="A219" s="179"/>
      <c r="B219" s="180"/>
      <c r="C219" s="180"/>
      <c r="D219" s="181"/>
      <c r="E219" s="102" t="s">
        <v>25</v>
      </c>
      <c r="F219" s="97">
        <f>'2 programa'!F219/3.4528</f>
        <v>0</v>
      </c>
      <c r="G219" s="97">
        <f>'2 programa'!G219/3.4528</f>
        <v>0</v>
      </c>
      <c r="H219" s="97">
        <f>'2 programa'!H219/3.4528</f>
        <v>0</v>
      </c>
      <c r="I219" s="182"/>
      <c r="J219" s="184"/>
      <c r="K219" s="184"/>
      <c r="L219" s="186"/>
    </row>
    <row r="220" spans="1:12" ht="14.25" customHeight="1">
      <c r="A220" s="34"/>
      <c r="B220" s="155" t="s">
        <v>20</v>
      </c>
      <c r="C220" s="155"/>
      <c r="D220" s="155"/>
      <c r="E220" s="94" t="s">
        <v>12</v>
      </c>
      <c r="F220" s="97">
        <f>'2 programa'!F220/3.4528</f>
        <v>370.33711770157555</v>
      </c>
      <c r="G220" s="97">
        <f>'2 programa'!G220/3.4528</f>
        <v>0</v>
      </c>
      <c r="H220" s="97">
        <f>'2 programa'!H220/3.4528</f>
        <v>0</v>
      </c>
      <c r="I220" s="182" t="s">
        <v>113</v>
      </c>
      <c r="J220" s="184">
        <v>1</v>
      </c>
      <c r="K220" s="184"/>
      <c r="L220" s="186"/>
    </row>
    <row r="221" spans="1:12" ht="14.25" customHeight="1">
      <c r="A221" s="179" t="s">
        <v>90</v>
      </c>
      <c r="B221" s="180" t="s">
        <v>251</v>
      </c>
      <c r="C221" s="180" t="s">
        <v>73</v>
      </c>
      <c r="D221" s="181" t="s">
        <v>175</v>
      </c>
      <c r="E221" s="112" t="s">
        <v>41</v>
      </c>
      <c r="F221" s="97">
        <f>'2 programa'!F221/3.4528</f>
        <v>370.33711770157555</v>
      </c>
      <c r="G221" s="97">
        <f>'2 programa'!G221/3.4528</f>
        <v>0</v>
      </c>
      <c r="H221" s="97">
        <f>'2 programa'!H221/3.4528</f>
        <v>0</v>
      </c>
      <c r="I221" s="182"/>
      <c r="J221" s="184"/>
      <c r="K221" s="184"/>
      <c r="L221" s="186"/>
    </row>
    <row r="222" spans="1:12" ht="12.75">
      <c r="A222" s="179"/>
      <c r="B222" s="180"/>
      <c r="C222" s="180"/>
      <c r="D222" s="181"/>
      <c r="E222" s="102" t="s">
        <v>22</v>
      </c>
      <c r="F222" s="97">
        <f>'2 programa'!F222/3.4528</f>
        <v>370.33711770157555</v>
      </c>
      <c r="G222" s="97">
        <f>'2 programa'!G222/3.4528</f>
        <v>0</v>
      </c>
      <c r="H222" s="97">
        <f>'2 programa'!H222/3.4528</f>
        <v>0</v>
      </c>
      <c r="I222" s="182"/>
      <c r="J222" s="184"/>
      <c r="K222" s="184"/>
      <c r="L222" s="186"/>
    </row>
    <row r="223" spans="1:12" ht="12.75">
      <c r="A223" s="34"/>
      <c r="B223" s="155" t="s">
        <v>20</v>
      </c>
      <c r="C223" s="155"/>
      <c r="D223" s="155"/>
      <c r="E223" s="94" t="s">
        <v>12</v>
      </c>
      <c r="F223" s="97">
        <f>'2 programa'!F223/3.4528</f>
        <v>43.44300278035218</v>
      </c>
      <c r="G223" s="97">
        <f>'2 programa'!G223/3.4528</f>
        <v>781.9740500463392</v>
      </c>
      <c r="H223" s="97">
        <f>'2 programa'!H223/3.4528</f>
        <v>564.7590361445783</v>
      </c>
      <c r="I223" s="182" t="s">
        <v>114</v>
      </c>
      <c r="J223" s="184">
        <v>1</v>
      </c>
      <c r="K223" s="184">
        <v>1</v>
      </c>
      <c r="L223" s="186">
        <v>1</v>
      </c>
    </row>
    <row r="224" spans="1:12" ht="12.75">
      <c r="A224" s="179" t="s">
        <v>91</v>
      </c>
      <c r="B224" s="180" t="s">
        <v>196</v>
      </c>
      <c r="C224" s="180" t="s">
        <v>79</v>
      </c>
      <c r="D224" s="181" t="s">
        <v>176</v>
      </c>
      <c r="E224" s="112" t="s">
        <v>41</v>
      </c>
      <c r="F224" s="97">
        <f>'2 programa'!F224/3.4528</f>
        <v>43.44300278035218</v>
      </c>
      <c r="G224" s="97">
        <f>'2 programa'!G224/3.4528</f>
        <v>117.29610750695089</v>
      </c>
      <c r="H224" s="97">
        <f>'2 programa'!H224/3.4528</f>
        <v>84.71385542168674</v>
      </c>
      <c r="I224" s="182"/>
      <c r="J224" s="184"/>
      <c r="K224" s="184"/>
      <c r="L224" s="186"/>
    </row>
    <row r="225" spans="1:12" ht="12.75">
      <c r="A225" s="179"/>
      <c r="B225" s="180"/>
      <c r="C225" s="180"/>
      <c r="D225" s="181"/>
      <c r="E225" s="102" t="s">
        <v>22</v>
      </c>
      <c r="F225" s="97">
        <f>'2 programa'!F225/3.4528</f>
        <v>6.516450417052827</v>
      </c>
      <c r="G225" s="97">
        <f>'2 programa'!G225/3.4528</f>
        <v>117.29610750695089</v>
      </c>
      <c r="H225" s="97">
        <f>'2 programa'!H225/3.4528</f>
        <v>84.71385542168674</v>
      </c>
      <c r="I225" s="182"/>
      <c r="J225" s="184"/>
      <c r="K225" s="184"/>
      <c r="L225" s="186"/>
    </row>
    <row r="226" spans="1:12" ht="12.75">
      <c r="A226" s="179"/>
      <c r="B226" s="180"/>
      <c r="C226" s="180"/>
      <c r="D226" s="181"/>
      <c r="E226" s="115" t="s">
        <v>28</v>
      </c>
      <c r="F226" s="97">
        <f>'2 programa'!F226/3.4528</f>
        <v>36.92655236329935</v>
      </c>
      <c r="G226" s="97">
        <f>'2 programa'!G226/3.4528</f>
        <v>664.6779425393884</v>
      </c>
      <c r="H226" s="97">
        <f>'2 programa'!H226/3.4528</f>
        <v>480.0451807228916</v>
      </c>
      <c r="I226" s="182"/>
      <c r="J226" s="184"/>
      <c r="K226" s="184"/>
      <c r="L226" s="186"/>
    </row>
    <row r="227" spans="1:12" ht="12.75">
      <c r="A227" s="34"/>
      <c r="B227" s="155" t="s">
        <v>20</v>
      </c>
      <c r="C227" s="155"/>
      <c r="D227" s="155"/>
      <c r="E227" s="94" t="s">
        <v>12</v>
      </c>
      <c r="F227" s="97">
        <f>'2 programa'!F227/3.4528</f>
        <v>34.75440222428174</v>
      </c>
      <c r="G227" s="97">
        <f>'2 programa'!G227/3.4528</f>
        <v>399.67562557924003</v>
      </c>
      <c r="H227" s="97">
        <f>'2 programa'!H227/3.4528</f>
        <v>0</v>
      </c>
      <c r="I227" s="182" t="s">
        <v>114</v>
      </c>
      <c r="J227" s="184">
        <v>1</v>
      </c>
      <c r="K227" s="184">
        <v>1</v>
      </c>
      <c r="L227" s="186"/>
    </row>
    <row r="228" spans="1:12" ht="12.75">
      <c r="A228" s="179" t="s">
        <v>92</v>
      </c>
      <c r="B228" s="180" t="s">
        <v>252</v>
      </c>
      <c r="C228" s="180" t="s">
        <v>79</v>
      </c>
      <c r="D228" s="181" t="s">
        <v>176</v>
      </c>
      <c r="E228" s="112" t="s">
        <v>41</v>
      </c>
      <c r="F228" s="97">
        <f>'2 programa'!F228/3.4528</f>
        <v>5.213160333642262</v>
      </c>
      <c r="G228" s="97">
        <f>'2 programa'!G228/3.4528</f>
        <v>59.95134383688601</v>
      </c>
      <c r="H228" s="97">
        <f>'2 programa'!H228/3.4528</f>
        <v>0</v>
      </c>
      <c r="I228" s="182"/>
      <c r="J228" s="184"/>
      <c r="K228" s="184"/>
      <c r="L228" s="186"/>
    </row>
    <row r="229" spans="1:12" ht="12.75">
      <c r="A229" s="179"/>
      <c r="B229" s="180"/>
      <c r="C229" s="180"/>
      <c r="D229" s="181"/>
      <c r="E229" s="102" t="s">
        <v>22</v>
      </c>
      <c r="F229" s="97">
        <f>'2 programa'!F229/3.4528</f>
        <v>5.213160333642262</v>
      </c>
      <c r="G229" s="97">
        <f>'2 programa'!G229/3.4528</f>
        <v>59.95134383688601</v>
      </c>
      <c r="H229" s="97">
        <f>'2 programa'!H229/3.4528</f>
        <v>0</v>
      </c>
      <c r="I229" s="182"/>
      <c r="J229" s="184"/>
      <c r="K229" s="184"/>
      <c r="L229" s="186"/>
    </row>
    <row r="230" spans="1:12" ht="12.75">
      <c r="A230" s="179"/>
      <c r="B230" s="180"/>
      <c r="C230" s="180"/>
      <c r="D230" s="181"/>
      <c r="E230" s="115" t="s">
        <v>28</v>
      </c>
      <c r="F230" s="97">
        <f>'2 programa'!F230/3.4528</f>
        <v>29.541241890639483</v>
      </c>
      <c r="G230" s="97">
        <f>'2 programa'!G230/3.4528</f>
        <v>339.72428174235404</v>
      </c>
      <c r="H230" s="97">
        <f>'2 programa'!H230/3.4528</f>
        <v>0</v>
      </c>
      <c r="I230" s="182"/>
      <c r="J230" s="184"/>
      <c r="K230" s="184"/>
      <c r="L230" s="186"/>
    </row>
    <row r="231" spans="1:12" ht="12.75" customHeight="1">
      <c r="A231" s="34"/>
      <c r="B231" s="155" t="s">
        <v>20</v>
      </c>
      <c r="C231" s="155"/>
      <c r="D231" s="155"/>
      <c r="E231" s="94" t="s">
        <v>12</v>
      </c>
      <c r="F231" s="97">
        <f>'2 programa'!F231/3.4528</f>
        <v>43.44300278035218</v>
      </c>
      <c r="G231" s="97">
        <f>'2 programa'!G231/3.4528</f>
        <v>1259.8470806302132</v>
      </c>
      <c r="H231" s="97">
        <f>'2 programa'!H231/3.4528</f>
        <v>0</v>
      </c>
      <c r="I231" s="182" t="s">
        <v>114</v>
      </c>
      <c r="J231" s="184">
        <v>1</v>
      </c>
      <c r="K231" s="184">
        <v>1</v>
      </c>
      <c r="L231" s="186"/>
    </row>
    <row r="232" spans="1:12" ht="12.75">
      <c r="A232" s="179" t="s">
        <v>93</v>
      </c>
      <c r="B232" s="180" t="s">
        <v>253</v>
      </c>
      <c r="C232" s="180" t="s">
        <v>79</v>
      </c>
      <c r="D232" s="181" t="s">
        <v>176</v>
      </c>
      <c r="E232" s="112" t="s">
        <v>41</v>
      </c>
      <c r="F232" s="97">
        <f>'2 programa'!F232/3.4528</f>
        <v>6.516450417052827</v>
      </c>
      <c r="G232" s="97">
        <f>'2 programa'!G232/3.4528</f>
        <v>188.977062094532</v>
      </c>
      <c r="H232" s="97">
        <f>'2 programa'!H232/3.4528</f>
        <v>0</v>
      </c>
      <c r="I232" s="182"/>
      <c r="J232" s="184"/>
      <c r="K232" s="184"/>
      <c r="L232" s="186"/>
    </row>
    <row r="233" spans="1:12" ht="12.75">
      <c r="A233" s="179"/>
      <c r="B233" s="180"/>
      <c r="C233" s="180"/>
      <c r="D233" s="181"/>
      <c r="E233" s="102" t="s">
        <v>22</v>
      </c>
      <c r="F233" s="97">
        <f>'2 programa'!F233/3.4528</f>
        <v>6.516450417052827</v>
      </c>
      <c r="G233" s="97">
        <f>'2 programa'!G233/3.4528</f>
        <v>188.977062094532</v>
      </c>
      <c r="H233" s="97">
        <f>'2 programa'!H233/3.4528</f>
        <v>0</v>
      </c>
      <c r="I233" s="182"/>
      <c r="J233" s="184"/>
      <c r="K233" s="184"/>
      <c r="L233" s="186"/>
    </row>
    <row r="234" spans="1:12" ht="12.75">
      <c r="A234" s="179"/>
      <c r="B234" s="180"/>
      <c r="C234" s="180"/>
      <c r="D234" s="181"/>
      <c r="E234" s="115" t="s">
        <v>28</v>
      </c>
      <c r="F234" s="97">
        <f>'2 programa'!F234/3.4528</f>
        <v>36.92655236329935</v>
      </c>
      <c r="G234" s="97">
        <f>'2 programa'!G234/3.4528</f>
        <v>1070.8700185356813</v>
      </c>
      <c r="H234" s="97">
        <f>'2 programa'!H234/3.4528</f>
        <v>0</v>
      </c>
      <c r="I234" s="182"/>
      <c r="J234" s="184"/>
      <c r="K234" s="184"/>
      <c r="L234" s="186"/>
    </row>
    <row r="235" spans="1:12" ht="12.75">
      <c r="A235" s="34"/>
      <c r="B235" s="155" t="s">
        <v>20</v>
      </c>
      <c r="C235" s="155"/>
      <c r="D235" s="155"/>
      <c r="E235" s="94" t="s">
        <v>12</v>
      </c>
      <c r="F235" s="97">
        <f>'2 programa'!F235/3.4528</f>
        <v>231.69601482854495</v>
      </c>
      <c r="G235" s="97">
        <f>'2 programa'!G235/3.4528</f>
        <v>579.2400370713624</v>
      </c>
      <c r="H235" s="97">
        <f>'2 programa'!H235/3.4528</f>
        <v>637.1640407784986</v>
      </c>
      <c r="I235" s="182" t="s">
        <v>114</v>
      </c>
      <c r="J235" s="184">
        <v>1</v>
      </c>
      <c r="K235" s="184">
        <v>1</v>
      </c>
      <c r="L235" s="186">
        <v>1</v>
      </c>
    </row>
    <row r="236" spans="1:12" ht="12.75">
      <c r="A236" s="179" t="s">
        <v>94</v>
      </c>
      <c r="B236" s="180" t="s">
        <v>254</v>
      </c>
      <c r="C236" s="180" t="s">
        <v>79</v>
      </c>
      <c r="D236" s="181" t="s">
        <v>176</v>
      </c>
      <c r="E236" s="112" t="s">
        <v>23</v>
      </c>
      <c r="F236" s="97">
        <f>'2 programa'!F236/3.4528</f>
        <v>34.75440222428174</v>
      </c>
      <c r="G236" s="97">
        <f>'2 programa'!G236/3.4528</f>
        <v>86.88600556070436</v>
      </c>
      <c r="H236" s="97">
        <f>'2 programa'!H236/3.4528</f>
        <v>95.57460611677479</v>
      </c>
      <c r="I236" s="182"/>
      <c r="J236" s="184"/>
      <c r="K236" s="184"/>
      <c r="L236" s="186"/>
    </row>
    <row r="237" spans="1:12" ht="12.75">
      <c r="A237" s="179"/>
      <c r="B237" s="180"/>
      <c r="C237" s="180"/>
      <c r="D237" s="181"/>
      <c r="E237" s="102" t="s">
        <v>24</v>
      </c>
      <c r="F237" s="97">
        <f>'2 programa'!F237/3.4528</f>
        <v>34.75440222428174</v>
      </c>
      <c r="G237" s="97">
        <f>'2 programa'!G237/3.4528</f>
        <v>86.88600556070436</v>
      </c>
      <c r="H237" s="97">
        <f>'2 programa'!H237/3.4528</f>
        <v>95.57460611677479</v>
      </c>
      <c r="I237" s="182"/>
      <c r="J237" s="184"/>
      <c r="K237" s="184"/>
      <c r="L237" s="186"/>
    </row>
    <row r="238" spans="1:12" ht="12.75">
      <c r="A238" s="179"/>
      <c r="B238" s="180"/>
      <c r="C238" s="180"/>
      <c r="D238" s="181"/>
      <c r="E238" s="115" t="s">
        <v>28</v>
      </c>
      <c r="F238" s="97">
        <f>'2 programa'!F238/3.4528</f>
        <v>196.9416126042632</v>
      </c>
      <c r="G238" s="97">
        <f>'2 programa'!G238/3.4528</f>
        <v>492.35403151065805</v>
      </c>
      <c r="H238" s="97">
        <f>'2 programa'!H238/3.4528</f>
        <v>541.5894346617239</v>
      </c>
      <c r="I238" s="182"/>
      <c r="J238" s="184"/>
      <c r="K238" s="184"/>
      <c r="L238" s="186"/>
    </row>
    <row r="239" spans="1:12" ht="14.25" customHeight="1">
      <c r="A239" s="34"/>
      <c r="B239" s="155" t="s">
        <v>20</v>
      </c>
      <c r="C239" s="155"/>
      <c r="D239" s="155"/>
      <c r="E239" s="94" t="s">
        <v>12</v>
      </c>
      <c r="F239" s="97">
        <f>'2 programa'!F239/3.4528</f>
        <v>231.69601482854495</v>
      </c>
      <c r="G239" s="97">
        <f>'2 programa'!G239/3.4528</f>
        <v>216.05653382761818</v>
      </c>
      <c r="H239" s="97">
        <f>'2 programa'!H239/3.4528</f>
        <v>0</v>
      </c>
      <c r="I239" s="182" t="s">
        <v>114</v>
      </c>
      <c r="J239" s="159">
        <v>1</v>
      </c>
      <c r="K239" s="159">
        <v>1</v>
      </c>
      <c r="L239" s="162"/>
    </row>
    <row r="240" spans="1:12" ht="18" customHeight="1">
      <c r="A240" s="165" t="s">
        <v>95</v>
      </c>
      <c r="B240" s="168" t="s">
        <v>255</v>
      </c>
      <c r="C240" s="211" t="s">
        <v>79</v>
      </c>
      <c r="D240" s="174" t="s">
        <v>176</v>
      </c>
      <c r="E240" s="112" t="s">
        <v>23</v>
      </c>
      <c r="F240" s="97">
        <f>'2 programa'!F240/3.4528</f>
        <v>34.75440222428174</v>
      </c>
      <c r="G240" s="97">
        <f>'2 programa'!G240/3.4528</f>
        <v>32.40848007414273</v>
      </c>
      <c r="H240" s="97">
        <f>'2 programa'!H240/3.4528</f>
        <v>0</v>
      </c>
      <c r="I240" s="182"/>
      <c r="J240" s="160"/>
      <c r="K240" s="160"/>
      <c r="L240" s="163"/>
    </row>
    <row r="241" spans="1:12" ht="14.25" customHeight="1">
      <c r="A241" s="166"/>
      <c r="B241" s="169"/>
      <c r="C241" s="268"/>
      <c r="D241" s="175"/>
      <c r="E241" s="102" t="s">
        <v>24</v>
      </c>
      <c r="F241" s="97">
        <f>'2 programa'!F241/3.4528</f>
        <v>34.75440222428174</v>
      </c>
      <c r="G241" s="97">
        <f>'2 programa'!G241/3.4528</f>
        <v>32.40848007414273</v>
      </c>
      <c r="H241" s="97">
        <f>'2 programa'!H241/3.4528</f>
        <v>0</v>
      </c>
      <c r="I241" s="182"/>
      <c r="J241" s="160"/>
      <c r="K241" s="160"/>
      <c r="L241" s="163"/>
    </row>
    <row r="242" spans="1:12" ht="13.5" customHeight="1">
      <c r="A242" s="167"/>
      <c r="B242" s="170"/>
      <c r="C242" s="212"/>
      <c r="D242" s="176"/>
      <c r="E242" s="115" t="s">
        <v>28</v>
      </c>
      <c r="F242" s="97">
        <f>'2 programa'!F242/3.4528</f>
        <v>196.9416126042632</v>
      </c>
      <c r="G242" s="97">
        <f>'2 programa'!G242/3.4528</f>
        <v>183.64805375347547</v>
      </c>
      <c r="H242" s="97">
        <f>'2 programa'!H242/3.4528</f>
        <v>0</v>
      </c>
      <c r="I242" s="182"/>
      <c r="J242" s="161"/>
      <c r="K242" s="161"/>
      <c r="L242" s="164"/>
    </row>
    <row r="243" spans="1:12" ht="12.75">
      <c r="A243" s="34"/>
      <c r="B243" s="155" t="s">
        <v>20</v>
      </c>
      <c r="C243" s="155"/>
      <c r="D243" s="155"/>
      <c r="E243" s="94" t="s">
        <v>12</v>
      </c>
      <c r="F243" s="97">
        <f>'2 programa'!F243/3.4528</f>
        <v>34.81232622798888</v>
      </c>
      <c r="G243" s="97">
        <f>'2 programa'!G243/3.4528</f>
        <v>0</v>
      </c>
      <c r="H243" s="97">
        <f>'2 programa'!H243/3.4528</f>
        <v>0</v>
      </c>
      <c r="I243" s="182" t="s">
        <v>115</v>
      </c>
      <c r="J243" s="184">
        <v>1</v>
      </c>
      <c r="K243" s="184"/>
      <c r="L243" s="186"/>
    </row>
    <row r="244" spans="1:12" ht="16.5" customHeight="1">
      <c r="A244" s="179" t="s">
        <v>96</v>
      </c>
      <c r="B244" s="180" t="s">
        <v>256</v>
      </c>
      <c r="C244" s="180" t="s">
        <v>257</v>
      </c>
      <c r="D244" s="181" t="s">
        <v>176</v>
      </c>
      <c r="E244" s="112" t="s">
        <v>41</v>
      </c>
      <c r="F244" s="97">
        <f>'2 programa'!F244/3.4528</f>
        <v>34.81232622798888</v>
      </c>
      <c r="G244" s="97">
        <f>'2 programa'!G244/3.4528</f>
        <v>0</v>
      </c>
      <c r="H244" s="97">
        <f>'2 programa'!H244/3.4528</f>
        <v>0</v>
      </c>
      <c r="I244" s="182"/>
      <c r="J244" s="184"/>
      <c r="K244" s="184"/>
      <c r="L244" s="186"/>
    </row>
    <row r="245" spans="1:12" ht="15" customHeight="1">
      <c r="A245" s="179"/>
      <c r="B245" s="180"/>
      <c r="C245" s="180"/>
      <c r="D245" s="181"/>
      <c r="E245" s="102" t="s">
        <v>21</v>
      </c>
      <c r="F245" s="97">
        <f>'2 programa'!F245/3.4528</f>
        <v>34.81232622798888</v>
      </c>
      <c r="G245" s="97">
        <f>'2 programa'!G245/3.4528</f>
        <v>0</v>
      </c>
      <c r="H245" s="97">
        <f>'2 programa'!H245/3.4528</f>
        <v>0</v>
      </c>
      <c r="I245" s="182"/>
      <c r="J245" s="184"/>
      <c r="K245" s="184"/>
      <c r="L245" s="186"/>
    </row>
    <row r="246" spans="1:12" ht="15" customHeight="1">
      <c r="A246" s="34"/>
      <c r="B246" s="155" t="s">
        <v>20</v>
      </c>
      <c r="C246" s="155"/>
      <c r="D246" s="155"/>
      <c r="E246" s="94" t="s">
        <v>12</v>
      </c>
      <c r="F246" s="97">
        <f>'2 programa'!F246/3.4528</f>
        <v>78.13948100092679</v>
      </c>
      <c r="G246" s="97">
        <f>'2 programa'!G246/3.4528</f>
        <v>0</v>
      </c>
      <c r="H246" s="97">
        <f>'2 programa'!H246/3.4528</f>
        <v>0</v>
      </c>
      <c r="I246" s="156" t="s">
        <v>114</v>
      </c>
      <c r="J246" s="159">
        <v>1</v>
      </c>
      <c r="K246" s="159"/>
      <c r="L246" s="162"/>
    </row>
    <row r="247" spans="1:12" ht="15" customHeight="1">
      <c r="A247" s="89"/>
      <c r="B247" s="262" t="s">
        <v>258</v>
      </c>
      <c r="C247" s="168" t="s">
        <v>79</v>
      </c>
      <c r="D247" s="265" t="s">
        <v>176</v>
      </c>
      <c r="E247" s="115" t="s">
        <v>23</v>
      </c>
      <c r="F247" s="97">
        <f>'2 programa'!F247/3.4528</f>
        <v>11.72961075069509</v>
      </c>
      <c r="G247" s="97">
        <f>'2 programa'!G247/3.4528</f>
        <v>0</v>
      </c>
      <c r="H247" s="97">
        <f>'2 programa'!H247/3.4528</f>
        <v>0</v>
      </c>
      <c r="I247" s="157"/>
      <c r="J247" s="160"/>
      <c r="K247" s="160"/>
      <c r="L247" s="163"/>
    </row>
    <row r="248" spans="1:12" ht="15" customHeight="1">
      <c r="A248" s="88" t="s">
        <v>97</v>
      </c>
      <c r="B248" s="263"/>
      <c r="C248" s="169"/>
      <c r="D248" s="266"/>
      <c r="E248" s="102" t="s">
        <v>24</v>
      </c>
      <c r="F248" s="97">
        <f>'2 programa'!F248/3.4528</f>
        <v>11.72961075069509</v>
      </c>
      <c r="G248" s="97">
        <f>'2 programa'!G248/3.4528</f>
        <v>0</v>
      </c>
      <c r="H248" s="97">
        <f>'2 programa'!H248/3.4528</f>
        <v>0</v>
      </c>
      <c r="I248" s="157"/>
      <c r="J248" s="160"/>
      <c r="K248" s="160"/>
      <c r="L248" s="163"/>
    </row>
    <row r="249" spans="1:12" ht="15" customHeight="1">
      <c r="A249" s="86"/>
      <c r="B249" s="264"/>
      <c r="C249" s="170"/>
      <c r="D249" s="267"/>
      <c r="E249" s="115" t="s">
        <v>28</v>
      </c>
      <c r="F249" s="97">
        <f>'2 programa'!F249/3.4528</f>
        <v>66.4098702502317</v>
      </c>
      <c r="G249" s="97">
        <f>'2 programa'!G249/3.4528</f>
        <v>0</v>
      </c>
      <c r="H249" s="97">
        <f>'2 programa'!H249/3.4528</f>
        <v>0</v>
      </c>
      <c r="I249" s="158"/>
      <c r="J249" s="161"/>
      <c r="K249" s="161"/>
      <c r="L249" s="164"/>
    </row>
    <row r="250" spans="1:12" ht="12.75" customHeight="1">
      <c r="A250" s="139"/>
      <c r="B250" s="217" t="s">
        <v>20</v>
      </c>
      <c r="C250" s="218"/>
      <c r="D250" s="219"/>
      <c r="E250" s="94" t="s">
        <v>12</v>
      </c>
      <c r="F250" s="97">
        <f>'2 programa'!F250/3.4528</f>
        <v>537.3609823911029</v>
      </c>
      <c r="G250" s="97">
        <f>'2 programa'!G250/3.4528</f>
        <v>1074.4902687673773</v>
      </c>
      <c r="H250" s="97">
        <f>'2 programa'!H250/3.4528</f>
        <v>533.9145041705283</v>
      </c>
      <c r="I250" s="156" t="s">
        <v>113</v>
      </c>
      <c r="J250" s="159">
        <v>1</v>
      </c>
      <c r="K250" s="159">
        <v>1</v>
      </c>
      <c r="L250" s="162">
        <v>1</v>
      </c>
    </row>
    <row r="251" spans="1:12" ht="12.75" customHeight="1">
      <c r="A251" s="165" t="s">
        <v>199</v>
      </c>
      <c r="B251" s="168" t="s">
        <v>109</v>
      </c>
      <c r="C251" s="168" t="s">
        <v>108</v>
      </c>
      <c r="D251" s="174" t="s">
        <v>175</v>
      </c>
      <c r="E251" s="112" t="s">
        <v>41</v>
      </c>
      <c r="F251" s="97">
        <f>'2 programa'!F251/3.4528</f>
        <v>73.96895273401297</v>
      </c>
      <c r="G251" s="97">
        <f>'2 programa'!G251/3.4528</f>
        <v>292.516218721038</v>
      </c>
      <c r="H251" s="97">
        <f>'2 programa'!H251/3.4528</f>
        <v>186.37048192771084</v>
      </c>
      <c r="I251" s="157"/>
      <c r="J251" s="160"/>
      <c r="K251" s="160"/>
      <c r="L251" s="163"/>
    </row>
    <row r="252" spans="1:12" ht="12.75">
      <c r="A252" s="166"/>
      <c r="B252" s="169"/>
      <c r="C252" s="169"/>
      <c r="D252" s="175"/>
      <c r="E252" s="102" t="s">
        <v>40</v>
      </c>
      <c r="F252" s="97">
        <f>'2 programa'!F252/3.4528</f>
        <v>0</v>
      </c>
      <c r="G252" s="97">
        <f>'2 programa'!G252/3.4528</f>
        <v>0</v>
      </c>
      <c r="H252" s="97">
        <f>'2 programa'!H252/3.4528</f>
        <v>0</v>
      </c>
      <c r="I252" s="157"/>
      <c r="J252" s="160"/>
      <c r="K252" s="160"/>
      <c r="L252" s="163"/>
    </row>
    <row r="253" spans="1:12" ht="12.75">
      <c r="A253" s="166"/>
      <c r="B253" s="169"/>
      <c r="C253" s="169"/>
      <c r="D253" s="175"/>
      <c r="E253" s="102" t="s">
        <v>22</v>
      </c>
      <c r="F253" s="97">
        <f>'2 programa'!F253/3.4528</f>
        <v>73.96895273401297</v>
      </c>
      <c r="G253" s="97">
        <f>'2 programa'!G253/3.4528</f>
        <v>292.516218721038</v>
      </c>
      <c r="H253" s="97">
        <f>'2 programa'!H253/3.4528</f>
        <v>186.37048192771084</v>
      </c>
      <c r="I253" s="157"/>
      <c r="J253" s="160"/>
      <c r="K253" s="160"/>
      <c r="L253" s="163"/>
    </row>
    <row r="254" spans="1:12" ht="12.75">
      <c r="A254" s="166"/>
      <c r="B254" s="169"/>
      <c r="C254" s="169"/>
      <c r="D254" s="175"/>
      <c r="E254" s="112" t="s">
        <v>23</v>
      </c>
      <c r="F254" s="97">
        <f>'2 programa'!F254/3.4528</f>
        <v>463.3920296570899</v>
      </c>
      <c r="G254" s="97">
        <f>'2 programa'!G254/3.4528</f>
        <v>781.9740500463392</v>
      </c>
      <c r="H254" s="97">
        <f>'2 programa'!H254/3.4528</f>
        <v>347.54402224281745</v>
      </c>
      <c r="I254" s="157"/>
      <c r="J254" s="160"/>
      <c r="K254" s="160"/>
      <c r="L254" s="163"/>
    </row>
    <row r="255" spans="1:12" ht="12.75">
      <c r="A255" s="166"/>
      <c r="B255" s="169"/>
      <c r="C255" s="169"/>
      <c r="D255" s="175"/>
      <c r="E255" s="102" t="s">
        <v>24</v>
      </c>
      <c r="F255" s="97">
        <f>'2 programa'!F255/3.4528</f>
        <v>463.3920296570899</v>
      </c>
      <c r="G255" s="97">
        <f>'2 programa'!G255/3.4528</f>
        <v>781.9740500463392</v>
      </c>
      <c r="H255" s="97">
        <f>'2 programa'!H255/3.4528</f>
        <v>347.54402224281745</v>
      </c>
      <c r="I255" s="157"/>
      <c r="J255" s="160"/>
      <c r="K255" s="160"/>
      <c r="L255" s="163"/>
    </row>
    <row r="256" spans="1:12" ht="12.75">
      <c r="A256" s="166"/>
      <c r="B256" s="169"/>
      <c r="C256" s="169"/>
      <c r="D256" s="175"/>
      <c r="E256" s="102" t="s">
        <v>25</v>
      </c>
      <c r="F256" s="97">
        <f>'2 programa'!F256/3.4528</f>
        <v>463.3920296570899</v>
      </c>
      <c r="G256" s="97">
        <f>'2 programa'!G256/3.4528</f>
        <v>781.9740500463392</v>
      </c>
      <c r="H256" s="97">
        <f>'2 programa'!H256/3.4528</f>
        <v>347.54402224281745</v>
      </c>
      <c r="I256" s="157"/>
      <c r="J256" s="160"/>
      <c r="K256" s="160"/>
      <c r="L256" s="163"/>
    </row>
    <row r="257" spans="1:12" ht="12.75">
      <c r="A257" s="166"/>
      <c r="B257" s="169"/>
      <c r="C257" s="169"/>
      <c r="D257" s="175"/>
      <c r="E257" s="102" t="s">
        <v>26</v>
      </c>
      <c r="F257" s="97">
        <f>'2 programa'!F257/3.4528</f>
        <v>0</v>
      </c>
      <c r="G257" s="97">
        <f>'2 programa'!G257/3.4528</f>
        <v>0</v>
      </c>
      <c r="H257" s="97">
        <f>'2 programa'!H257/3.4528</f>
        <v>0</v>
      </c>
      <c r="I257" s="157"/>
      <c r="J257" s="160"/>
      <c r="K257" s="160"/>
      <c r="L257" s="163"/>
    </row>
    <row r="258" spans="1:12" ht="12.75">
      <c r="A258" s="34"/>
      <c r="B258" s="155" t="s">
        <v>20</v>
      </c>
      <c r="C258" s="155"/>
      <c r="D258" s="155"/>
      <c r="E258" s="94" t="s">
        <v>12</v>
      </c>
      <c r="F258" s="97">
        <f>'2 programa'!F258/3.4528</f>
        <v>0</v>
      </c>
      <c r="G258" s="97">
        <f>'2 programa'!G258/3.4528</f>
        <v>579.2400370713624</v>
      </c>
      <c r="H258" s="97">
        <f>'2 programa'!H258/3.4528</f>
        <v>579.2400370713624</v>
      </c>
      <c r="I258" s="182" t="s">
        <v>113</v>
      </c>
      <c r="J258" s="184"/>
      <c r="K258" s="184">
        <v>1</v>
      </c>
      <c r="L258" s="186">
        <v>1</v>
      </c>
    </row>
    <row r="259" spans="1:12" ht="12.75">
      <c r="A259" s="179" t="s">
        <v>98</v>
      </c>
      <c r="B259" s="180" t="s">
        <v>265</v>
      </c>
      <c r="C259" s="180" t="s">
        <v>73</v>
      </c>
      <c r="D259" s="181" t="s">
        <v>175</v>
      </c>
      <c r="E259" s="112" t="s">
        <v>41</v>
      </c>
      <c r="F259" s="97">
        <f>'2 programa'!F259/3.4528</f>
        <v>0</v>
      </c>
      <c r="G259" s="97">
        <f>'2 programa'!G259/3.4528</f>
        <v>579.2400370713624</v>
      </c>
      <c r="H259" s="97">
        <f>'2 programa'!H259/3.4528</f>
        <v>579.2400370713624</v>
      </c>
      <c r="I259" s="182"/>
      <c r="J259" s="184"/>
      <c r="K259" s="184"/>
      <c r="L259" s="186"/>
    </row>
    <row r="260" spans="1:12" ht="12.75">
      <c r="A260" s="179"/>
      <c r="B260" s="180"/>
      <c r="C260" s="180"/>
      <c r="D260" s="181"/>
      <c r="E260" s="102" t="s">
        <v>22</v>
      </c>
      <c r="F260" s="97">
        <f>'2 programa'!F260/3.4528</f>
        <v>0</v>
      </c>
      <c r="G260" s="97">
        <f>'2 programa'!G260/3.4528</f>
        <v>579.2400370713624</v>
      </c>
      <c r="H260" s="97">
        <f>'2 programa'!H260/3.4528</f>
        <v>579.2400370713624</v>
      </c>
      <c r="I260" s="182"/>
      <c r="J260" s="184"/>
      <c r="K260" s="184"/>
      <c r="L260" s="186"/>
    </row>
    <row r="261" spans="1:12" ht="12.75">
      <c r="A261" s="179"/>
      <c r="B261" s="180"/>
      <c r="C261" s="180"/>
      <c r="D261" s="181"/>
      <c r="E261" s="115" t="s">
        <v>28</v>
      </c>
      <c r="F261" s="97">
        <f>'2 programa'!F261/3.4528</f>
        <v>0</v>
      </c>
      <c r="G261" s="97">
        <f>'2 programa'!G261/3.4528</f>
        <v>0</v>
      </c>
      <c r="H261" s="97">
        <f>'2 programa'!H261/3.4528</f>
        <v>0</v>
      </c>
      <c r="I261" s="182"/>
      <c r="J261" s="184"/>
      <c r="K261" s="184"/>
      <c r="L261" s="186"/>
    </row>
    <row r="262" spans="1:12" ht="15.75" customHeight="1">
      <c r="A262" s="34"/>
      <c r="B262" s="155" t="s">
        <v>20</v>
      </c>
      <c r="C262" s="155"/>
      <c r="D262" s="155"/>
      <c r="E262" s="94" t="s">
        <v>12</v>
      </c>
      <c r="F262" s="97">
        <f>'2 programa'!F262/3.4528</f>
        <v>0</v>
      </c>
      <c r="G262" s="97">
        <f>'2 programa'!G262/3.4528</f>
        <v>1158.4800741427248</v>
      </c>
      <c r="H262" s="97">
        <f>'2 programa'!H262/3.4528</f>
        <v>1470.0822520852641</v>
      </c>
      <c r="I262" s="182" t="s">
        <v>102</v>
      </c>
      <c r="J262" s="184"/>
      <c r="K262" s="184">
        <v>1</v>
      </c>
      <c r="L262" s="186">
        <v>1</v>
      </c>
    </row>
    <row r="263" spans="1:12" ht="14.25" customHeight="1">
      <c r="A263" s="179" t="s">
        <v>100</v>
      </c>
      <c r="B263" s="180" t="s">
        <v>266</v>
      </c>
      <c r="C263" s="180" t="s">
        <v>73</v>
      </c>
      <c r="D263" s="181" t="s">
        <v>175</v>
      </c>
      <c r="E263" s="112" t="s">
        <v>41</v>
      </c>
      <c r="F263" s="97">
        <f>'2 programa'!F263/3.4528</f>
        <v>0</v>
      </c>
      <c r="G263" s="97">
        <f>'2 programa'!G263/3.4528</f>
        <v>1158.4800741427248</v>
      </c>
      <c r="H263" s="97">
        <f>'2 programa'!H263/3.4528</f>
        <v>1470.0822520852641</v>
      </c>
      <c r="I263" s="182"/>
      <c r="J263" s="184"/>
      <c r="K263" s="184"/>
      <c r="L263" s="186"/>
    </row>
    <row r="264" spans="1:12" ht="15.75" customHeight="1">
      <c r="A264" s="179"/>
      <c r="B264" s="180"/>
      <c r="C264" s="180"/>
      <c r="D264" s="181"/>
      <c r="E264" s="102" t="s">
        <v>22</v>
      </c>
      <c r="F264" s="97">
        <f>'2 programa'!F264/3.4528</f>
        <v>0</v>
      </c>
      <c r="G264" s="97">
        <f>'2 programa'!G264/3.4528</f>
        <v>1158.4800741427248</v>
      </c>
      <c r="H264" s="97">
        <f>'2 programa'!H264/3.4528</f>
        <v>1470.0822520852641</v>
      </c>
      <c r="I264" s="182"/>
      <c r="J264" s="184"/>
      <c r="K264" s="184"/>
      <c r="L264" s="186"/>
    </row>
    <row r="265" spans="1:12" ht="12.75" customHeight="1">
      <c r="A265" s="34"/>
      <c r="B265" s="155" t="s">
        <v>20</v>
      </c>
      <c r="C265" s="155"/>
      <c r="D265" s="155"/>
      <c r="E265" s="94" t="s">
        <v>12</v>
      </c>
      <c r="F265" s="97">
        <f>'2 programa'!F265/3.4528</f>
        <v>14.48100092678406</v>
      </c>
      <c r="G265" s="97">
        <f>'2 programa'!G265/3.4528</f>
        <v>86.88600556070436</v>
      </c>
      <c r="H265" s="97">
        <f>'2 programa'!H265/3.4528</f>
        <v>130.50278035217795</v>
      </c>
      <c r="I265" s="156" t="s">
        <v>113</v>
      </c>
      <c r="J265" s="159">
        <v>1</v>
      </c>
      <c r="K265" s="159">
        <v>1</v>
      </c>
      <c r="L265" s="162">
        <v>1</v>
      </c>
    </row>
    <row r="266" spans="1:12" ht="12.75">
      <c r="A266" s="165" t="s">
        <v>101</v>
      </c>
      <c r="B266" s="168" t="s">
        <v>110</v>
      </c>
      <c r="C266" s="168" t="s">
        <v>108</v>
      </c>
      <c r="D266" s="174" t="s">
        <v>175</v>
      </c>
      <c r="E266" s="112" t="s">
        <v>41</v>
      </c>
      <c r="F266" s="97">
        <f>'2 programa'!F266/3.4528</f>
        <v>14.48100092678406</v>
      </c>
      <c r="G266" s="97">
        <f>'2 programa'!G266/3.4528</f>
        <v>0</v>
      </c>
      <c r="H266" s="97">
        <f>'2 programa'!H266/3.4528</f>
        <v>0</v>
      </c>
      <c r="I266" s="157"/>
      <c r="J266" s="160"/>
      <c r="K266" s="160"/>
      <c r="L266" s="163"/>
    </row>
    <row r="267" spans="1:12" ht="12.75">
      <c r="A267" s="166"/>
      <c r="B267" s="169"/>
      <c r="C267" s="169"/>
      <c r="D267" s="175"/>
      <c r="E267" s="102" t="s">
        <v>22</v>
      </c>
      <c r="F267" s="97">
        <f>'2 programa'!F267/3.4528</f>
        <v>14.48100092678406</v>
      </c>
      <c r="G267" s="97">
        <f>'2 programa'!G267/3.4528</f>
        <v>0</v>
      </c>
      <c r="H267" s="97">
        <f>'2 programa'!H267/3.4528</f>
        <v>0</v>
      </c>
      <c r="I267" s="157"/>
      <c r="J267" s="160"/>
      <c r="K267" s="160"/>
      <c r="L267" s="163"/>
    </row>
    <row r="268" spans="1:12" ht="12.75">
      <c r="A268" s="166"/>
      <c r="B268" s="169"/>
      <c r="C268" s="169"/>
      <c r="D268" s="175"/>
      <c r="E268" s="112" t="s">
        <v>23</v>
      </c>
      <c r="F268" s="97">
        <f>'2 programa'!F268/3.4528</f>
        <v>0</v>
      </c>
      <c r="G268" s="97">
        <f>'2 programa'!G268/3.4528</f>
        <v>86.88600556070436</v>
      </c>
      <c r="H268" s="97">
        <f>'2 programa'!H268/3.4528</f>
        <v>130.50278035217795</v>
      </c>
      <c r="I268" s="157"/>
      <c r="J268" s="160"/>
      <c r="K268" s="160"/>
      <c r="L268" s="163"/>
    </row>
    <row r="269" spans="1:12" ht="12.75">
      <c r="A269" s="166"/>
      <c r="B269" s="169"/>
      <c r="C269" s="169"/>
      <c r="D269" s="175"/>
      <c r="E269" s="102" t="s">
        <v>24</v>
      </c>
      <c r="F269" s="97">
        <f>'2 programa'!F269/3.4528</f>
        <v>0</v>
      </c>
      <c r="G269" s="97">
        <f>'2 programa'!G269/3.4528</f>
        <v>86.88600556070436</v>
      </c>
      <c r="H269" s="97">
        <f>'2 programa'!H269/3.4528</f>
        <v>130.50278035217795</v>
      </c>
      <c r="I269" s="157"/>
      <c r="J269" s="160"/>
      <c r="K269" s="160"/>
      <c r="L269" s="163"/>
    </row>
    <row r="270" spans="1:12" ht="12.75">
      <c r="A270" s="167"/>
      <c r="B270" s="170"/>
      <c r="C270" s="170"/>
      <c r="D270" s="176"/>
      <c r="E270" s="102" t="s">
        <v>25</v>
      </c>
      <c r="F270" s="97">
        <f>'2 programa'!F270/3.4528</f>
        <v>0</v>
      </c>
      <c r="G270" s="97">
        <f>'2 programa'!G270/3.4528</f>
        <v>86.88600556070436</v>
      </c>
      <c r="H270" s="97">
        <f>'2 programa'!H270/3.4528</f>
        <v>130.50278035217795</v>
      </c>
      <c r="I270" s="158"/>
      <c r="J270" s="161"/>
      <c r="K270" s="161"/>
      <c r="L270" s="164"/>
    </row>
    <row r="271" spans="1:12" ht="12.75" customHeight="1">
      <c r="A271" s="34"/>
      <c r="B271" s="155" t="s">
        <v>20</v>
      </c>
      <c r="C271" s="155"/>
      <c r="D271" s="155"/>
      <c r="E271" s="94" t="s">
        <v>12</v>
      </c>
      <c r="F271" s="97">
        <f>'2 programa'!F271/3.4528</f>
        <v>173.77201112140872</v>
      </c>
      <c r="G271" s="97">
        <f>'2 programa'!G271/3.4528</f>
        <v>173.77201112140872</v>
      </c>
      <c r="H271" s="97">
        <f>'2 programa'!H271/3.4528</f>
        <v>155.38113994439297</v>
      </c>
      <c r="I271" s="182" t="s">
        <v>113</v>
      </c>
      <c r="J271" s="184"/>
      <c r="K271" s="184">
        <v>1</v>
      </c>
      <c r="L271" s="186">
        <v>1</v>
      </c>
    </row>
    <row r="272" spans="1:12" ht="12.75">
      <c r="A272" s="179" t="s">
        <v>105</v>
      </c>
      <c r="B272" s="180" t="s">
        <v>268</v>
      </c>
      <c r="C272" s="180" t="s">
        <v>108</v>
      </c>
      <c r="D272" s="181" t="s">
        <v>169</v>
      </c>
      <c r="E272" s="115" t="s">
        <v>41</v>
      </c>
      <c r="F272" s="97">
        <f>'2 programa'!F272/3.4528</f>
        <v>173.77201112140872</v>
      </c>
      <c r="G272" s="97">
        <f>'2 programa'!G272/3.4528</f>
        <v>173.77201112140872</v>
      </c>
      <c r="H272" s="97">
        <f>'2 programa'!H272/3.4528</f>
        <v>155.38113994439297</v>
      </c>
      <c r="I272" s="182"/>
      <c r="J272" s="184"/>
      <c r="K272" s="184"/>
      <c r="L272" s="186"/>
    </row>
    <row r="273" spans="1:12" ht="12.75">
      <c r="A273" s="179"/>
      <c r="B273" s="180"/>
      <c r="C273" s="180"/>
      <c r="D273" s="181"/>
      <c r="E273" s="102" t="s">
        <v>40</v>
      </c>
      <c r="F273" s="97">
        <f>'2 programa'!F273/3.4528</f>
        <v>0</v>
      </c>
      <c r="G273" s="97">
        <f>'2 programa'!G273/3.4528</f>
        <v>0</v>
      </c>
      <c r="H273" s="97">
        <f>'2 programa'!H273/3.4528</f>
        <v>155.38113994439297</v>
      </c>
      <c r="I273" s="182"/>
      <c r="J273" s="184"/>
      <c r="K273" s="184"/>
      <c r="L273" s="186"/>
    </row>
    <row r="274" spans="1:12" ht="12.75">
      <c r="A274" s="179"/>
      <c r="B274" s="180"/>
      <c r="C274" s="180"/>
      <c r="D274" s="181"/>
      <c r="E274" s="102" t="s">
        <v>22</v>
      </c>
      <c r="F274" s="97">
        <f>'2 programa'!F274/3.4528</f>
        <v>173.77201112140872</v>
      </c>
      <c r="G274" s="97">
        <f>'2 programa'!G274/3.4528</f>
        <v>173.77201112140872</v>
      </c>
      <c r="H274" s="97">
        <f>'2 programa'!H274/3.4528</f>
        <v>0</v>
      </c>
      <c r="I274" s="182"/>
      <c r="J274" s="184"/>
      <c r="K274" s="184"/>
      <c r="L274" s="186"/>
    </row>
    <row r="275" spans="1:12" ht="12.75" customHeight="1">
      <c r="A275" s="34"/>
      <c r="B275" s="155" t="s">
        <v>20</v>
      </c>
      <c r="C275" s="155"/>
      <c r="D275" s="155"/>
      <c r="E275" s="94" t="s">
        <v>12</v>
      </c>
      <c r="F275" s="97">
        <f>'2 programa'!F275/3.4528</f>
        <v>347.54402224281745</v>
      </c>
      <c r="G275" s="97">
        <f>'2 programa'!G275/3.4528</f>
        <v>1293.4430027803521</v>
      </c>
      <c r="H275" s="97">
        <f>'2 programa'!H275/3.4528</f>
        <v>2252.4328081556996</v>
      </c>
      <c r="I275" s="156" t="s">
        <v>113</v>
      </c>
      <c r="J275" s="195"/>
      <c r="K275" s="159">
        <v>1</v>
      </c>
      <c r="L275" s="162">
        <v>1</v>
      </c>
    </row>
    <row r="276" spans="1:12" ht="12.75" customHeight="1">
      <c r="A276" s="165" t="s">
        <v>106</v>
      </c>
      <c r="B276" s="168" t="s">
        <v>267</v>
      </c>
      <c r="C276" s="168" t="s">
        <v>108</v>
      </c>
      <c r="D276" s="174" t="s">
        <v>282</v>
      </c>
      <c r="E276" s="112" t="s">
        <v>41</v>
      </c>
      <c r="F276" s="97">
        <f>'2 programa'!F276/3.4528</f>
        <v>347.54402224281745</v>
      </c>
      <c r="G276" s="97">
        <f>'2 programa'!G276/3.4528</f>
        <v>0</v>
      </c>
      <c r="H276" s="97">
        <f>'2 programa'!H276/3.4528</f>
        <v>0</v>
      </c>
      <c r="I276" s="157"/>
      <c r="J276" s="196"/>
      <c r="K276" s="160"/>
      <c r="L276" s="163"/>
    </row>
    <row r="277" spans="1:12" ht="12.75">
      <c r="A277" s="166"/>
      <c r="B277" s="169"/>
      <c r="C277" s="169"/>
      <c r="D277" s="175"/>
      <c r="E277" s="102" t="s">
        <v>22</v>
      </c>
      <c r="F277" s="97">
        <f>'2 programa'!F277/3.4528</f>
        <v>347.54402224281745</v>
      </c>
      <c r="G277" s="97">
        <f>'2 programa'!G277/3.4528</f>
        <v>0</v>
      </c>
      <c r="H277" s="97">
        <f>'2 programa'!H277/3.4528</f>
        <v>0</v>
      </c>
      <c r="I277" s="157"/>
      <c r="J277" s="196"/>
      <c r="K277" s="160"/>
      <c r="L277" s="163"/>
    </row>
    <row r="278" spans="1:12" ht="12.75">
      <c r="A278" s="166"/>
      <c r="B278" s="169"/>
      <c r="C278" s="169"/>
      <c r="D278" s="175"/>
      <c r="E278" s="115" t="s">
        <v>23</v>
      </c>
      <c r="F278" s="97">
        <f>'2 programa'!F278/3.4528</f>
        <v>0</v>
      </c>
      <c r="G278" s="97">
        <f>'2 programa'!G278/3.4528</f>
        <v>424.58294717330864</v>
      </c>
      <c r="H278" s="97">
        <f>'2 programa'!H278/3.4528</f>
        <v>1383.5727525486561</v>
      </c>
      <c r="I278" s="157"/>
      <c r="J278" s="196"/>
      <c r="K278" s="160"/>
      <c r="L278" s="163"/>
    </row>
    <row r="279" spans="1:12" ht="12.75">
      <c r="A279" s="166"/>
      <c r="B279" s="169"/>
      <c r="C279" s="169"/>
      <c r="D279" s="175"/>
      <c r="E279" s="102" t="s">
        <v>24</v>
      </c>
      <c r="F279" s="97">
        <f>'2 programa'!F279/3.4528</f>
        <v>0</v>
      </c>
      <c r="G279" s="97">
        <f>'2 programa'!G279/3.4528</f>
        <v>424.58294717330864</v>
      </c>
      <c r="H279" s="97">
        <f>'2 programa'!H279/3.4528</f>
        <v>1383.5727525486561</v>
      </c>
      <c r="I279" s="157"/>
      <c r="J279" s="196"/>
      <c r="K279" s="160"/>
      <c r="L279" s="163"/>
    </row>
    <row r="280" spans="1:12" ht="12.75">
      <c r="A280" s="166"/>
      <c r="B280" s="169"/>
      <c r="C280" s="169"/>
      <c r="D280" s="175"/>
      <c r="E280" s="102" t="s">
        <v>25</v>
      </c>
      <c r="F280" s="97">
        <f>'2 programa'!F280/3.4528</f>
        <v>0</v>
      </c>
      <c r="G280" s="97">
        <f>'2 programa'!G280/3.4528</f>
        <v>424.58294717330864</v>
      </c>
      <c r="H280" s="97">
        <f>'2 programa'!H280/3.4528</f>
        <v>1383.5727525486561</v>
      </c>
      <c r="I280" s="157"/>
      <c r="J280" s="196"/>
      <c r="K280" s="160"/>
      <c r="L280" s="163"/>
    </row>
    <row r="281" spans="1:12" ht="12.75">
      <c r="A281" s="167"/>
      <c r="B281" s="170"/>
      <c r="C281" s="170"/>
      <c r="D281" s="176"/>
      <c r="E281" s="119" t="s">
        <v>28</v>
      </c>
      <c r="F281" s="97">
        <f>'2 programa'!F281/3.4528</f>
        <v>0</v>
      </c>
      <c r="G281" s="97">
        <f>'2 programa'!G281/3.4528</f>
        <v>868.8600556070436</v>
      </c>
      <c r="H281" s="97">
        <f>'2 programa'!H281/3.4528</f>
        <v>868.8600556070436</v>
      </c>
      <c r="I281" s="158"/>
      <c r="J281" s="197"/>
      <c r="K281" s="161"/>
      <c r="L281" s="164"/>
    </row>
    <row r="282" spans="1:12" ht="12.75">
      <c r="A282" s="139"/>
      <c r="B282" s="155" t="s">
        <v>20</v>
      </c>
      <c r="C282" s="155"/>
      <c r="D282" s="155"/>
      <c r="E282" s="94" t="s">
        <v>12</v>
      </c>
      <c r="F282" s="97">
        <f>'2 programa'!F282/3.4528</f>
        <v>6145.447173308619</v>
      </c>
      <c r="G282" s="97">
        <f>'2 programa'!G282/3.4528</f>
        <v>6884.267840593142</v>
      </c>
      <c r="H282" s="97">
        <f>'2 programa'!H282/3.4528</f>
        <v>7224.860982391103</v>
      </c>
      <c r="I282" s="182" t="s">
        <v>102</v>
      </c>
      <c r="J282" s="184">
        <v>26</v>
      </c>
      <c r="K282" s="184">
        <v>27</v>
      </c>
      <c r="L282" s="186">
        <v>28</v>
      </c>
    </row>
    <row r="283" spans="1:12" ht="12.75">
      <c r="A283" s="179" t="s">
        <v>107</v>
      </c>
      <c r="B283" s="180" t="s">
        <v>200</v>
      </c>
      <c r="C283" s="180" t="s">
        <v>201</v>
      </c>
      <c r="D283" s="181" t="s">
        <v>209</v>
      </c>
      <c r="E283" s="112" t="s">
        <v>41</v>
      </c>
      <c r="F283" s="97">
        <f>'2 programa'!F283/3.4528</f>
        <v>4438.137164040779</v>
      </c>
      <c r="G283" s="97">
        <f>'2 programa'!G283/3.4528</f>
        <v>5111.793327154774</v>
      </c>
      <c r="H283" s="97">
        <f>'2 programa'!H283/3.4528</f>
        <v>6430.143651529194</v>
      </c>
      <c r="I283" s="182"/>
      <c r="J283" s="184"/>
      <c r="K283" s="184"/>
      <c r="L283" s="186"/>
    </row>
    <row r="284" spans="1:12" ht="12.75">
      <c r="A284" s="179"/>
      <c r="B284" s="180"/>
      <c r="C284" s="180"/>
      <c r="D284" s="181"/>
      <c r="E284" s="117" t="s">
        <v>40</v>
      </c>
      <c r="F284" s="97">
        <f>'2 programa'!F284/3.4528</f>
        <v>4438.137164040779</v>
      </c>
      <c r="G284" s="97">
        <f>'2 programa'!G284/3.4528</f>
        <v>4532.5532900834105</v>
      </c>
      <c r="H284" s="97">
        <f>'2 programa'!H284/3.4528</f>
        <v>5600.961538461539</v>
      </c>
      <c r="I284" s="182"/>
      <c r="J284" s="184"/>
      <c r="K284" s="184"/>
      <c r="L284" s="186"/>
    </row>
    <row r="285" spans="1:12" ht="12.75">
      <c r="A285" s="179"/>
      <c r="B285" s="180"/>
      <c r="C285" s="180"/>
      <c r="D285" s="181"/>
      <c r="E285" s="117" t="s">
        <v>21</v>
      </c>
      <c r="F285" s="97">
        <f>'2 programa'!F285/3.4528</f>
        <v>0</v>
      </c>
      <c r="G285" s="97">
        <f>'2 programa'!G285/3.4528</f>
        <v>579.2400370713624</v>
      </c>
      <c r="H285" s="97">
        <f>'2 programa'!H285/3.4528</f>
        <v>829.1821130676552</v>
      </c>
      <c r="I285" s="182"/>
      <c r="J285" s="184"/>
      <c r="K285" s="184"/>
      <c r="L285" s="186"/>
    </row>
    <row r="286" spans="1:12" ht="12.75">
      <c r="A286" s="179"/>
      <c r="B286" s="180"/>
      <c r="C286" s="180"/>
      <c r="D286" s="181"/>
      <c r="E286" s="102" t="s">
        <v>22</v>
      </c>
      <c r="F286" s="97">
        <f>'2 programa'!F286/3.4528</f>
        <v>0</v>
      </c>
      <c r="G286" s="97">
        <f>'2 programa'!G286/3.4528</f>
        <v>0</v>
      </c>
      <c r="H286" s="97">
        <f>'2 programa'!H286/3.4528</f>
        <v>0</v>
      </c>
      <c r="I286" s="182"/>
      <c r="J286" s="184"/>
      <c r="K286" s="184"/>
      <c r="L286" s="186"/>
    </row>
    <row r="287" spans="1:12" ht="12.75">
      <c r="A287" s="179"/>
      <c r="B287" s="180"/>
      <c r="C287" s="180"/>
      <c r="D287" s="181"/>
      <c r="E287" s="115" t="s">
        <v>23</v>
      </c>
      <c r="F287" s="97">
        <f>'2 programa'!F287/3.4528</f>
        <v>1707.3100092678408</v>
      </c>
      <c r="G287" s="97">
        <f>'2 programa'!G287/3.4528</f>
        <v>1772.4745134383688</v>
      </c>
      <c r="H287" s="97">
        <f>'2 programa'!H287/3.4528</f>
        <v>794.7173308619092</v>
      </c>
      <c r="I287" s="182"/>
      <c r="J287" s="184"/>
      <c r="K287" s="184"/>
      <c r="L287" s="186"/>
    </row>
    <row r="288" spans="1:12" ht="12.75">
      <c r="A288" s="179"/>
      <c r="B288" s="180"/>
      <c r="C288" s="180"/>
      <c r="D288" s="181"/>
      <c r="E288" s="102" t="s">
        <v>24</v>
      </c>
      <c r="F288" s="97">
        <f>'2 programa'!F288/3.4528</f>
        <v>1707.3100092678408</v>
      </c>
      <c r="G288" s="97">
        <f>'2 programa'!G288/3.4528</f>
        <v>1772.4745134383688</v>
      </c>
      <c r="H288" s="97">
        <f>'2 programa'!H288/3.4528</f>
        <v>794.7173308619092</v>
      </c>
      <c r="I288" s="182"/>
      <c r="J288" s="184"/>
      <c r="K288" s="184"/>
      <c r="L288" s="186"/>
    </row>
    <row r="289" spans="1:12" ht="12.75">
      <c r="A289" s="179"/>
      <c r="B289" s="180"/>
      <c r="C289" s="180"/>
      <c r="D289" s="181"/>
      <c r="E289" s="102" t="s">
        <v>25</v>
      </c>
      <c r="F289" s="97">
        <f>'2 programa'!F289/3.4528</f>
        <v>1707.3100092678408</v>
      </c>
      <c r="G289" s="97">
        <f>'2 programa'!G289/3.4528</f>
        <v>1772.4745134383688</v>
      </c>
      <c r="H289" s="97">
        <f>'2 programa'!H289/3.4528</f>
        <v>794.7173308619092</v>
      </c>
      <c r="I289" s="182"/>
      <c r="J289" s="184"/>
      <c r="K289" s="184"/>
      <c r="L289" s="186"/>
    </row>
    <row r="290" spans="1:12" ht="12.75" customHeight="1">
      <c r="A290" s="179"/>
      <c r="B290" s="180"/>
      <c r="C290" s="180"/>
      <c r="D290" s="181"/>
      <c r="E290" s="134" t="s">
        <v>28</v>
      </c>
      <c r="F290" s="97">
        <f>'2 programa'!F290/3.4528</f>
        <v>0</v>
      </c>
      <c r="G290" s="97">
        <f>'2 programa'!G290/3.4528</f>
        <v>0</v>
      </c>
      <c r="H290" s="97">
        <f>'2 programa'!H290/3.4528</f>
        <v>0</v>
      </c>
      <c r="I290" s="182"/>
      <c r="J290" s="184"/>
      <c r="K290" s="184"/>
      <c r="L290" s="186"/>
    </row>
    <row r="291" spans="1:12" ht="12.75">
      <c r="A291" s="34"/>
      <c r="B291" s="155" t="s">
        <v>20</v>
      </c>
      <c r="C291" s="155"/>
      <c r="D291" s="155"/>
      <c r="E291" s="94" t="s">
        <v>12</v>
      </c>
      <c r="F291" s="97">
        <f>'2 programa'!F291/3.4528</f>
        <v>544.4856348470806</v>
      </c>
      <c r="G291" s="97">
        <f>'2 programa'!G291/3.4528</f>
        <v>471.501390176089</v>
      </c>
      <c r="H291" s="97">
        <f>'2 programa'!H291/3.4528</f>
        <v>344.0685820203893</v>
      </c>
      <c r="I291" s="182" t="s">
        <v>103</v>
      </c>
      <c r="J291" s="184">
        <v>4</v>
      </c>
      <c r="K291" s="184">
        <v>4</v>
      </c>
      <c r="L291" s="186">
        <v>4</v>
      </c>
    </row>
    <row r="292" spans="1:12" ht="13.5" customHeight="1">
      <c r="A292" s="179" t="s">
        <v>181</v>
      </c>
      <c r="B292" s="180" t="s">
        <v>202</v>
      </c>
      <c r="C292" s="180" t="s">
        <v>201</v>
      </c>
      <c r="D292" s="181" t="s">
        <v>210</v>
      </c>
      <c r="E292" s="112" t="s">
        <v>41</v>
      </c>
      <c r="F292" s="97">
        <f>'2 programa'!F292/3.4528</f>
        <v>544.4856348470806</v>
      </c>
      <c r="G292" s="97">
        <f>'2 programa'!G292/3.4528</f>
        <v>471.501390176089</v>
      </c>
      <c r="H292" s="97">
        <f>'2 programa'!H292/3.4528</f>
        <v>344.0685820203893</v>
      </c>
      <c r="I292" s="182"/>
      <c r="J292" s="184"/>
      <c r="K292" s="184"/>
      <c r="L292" s="186"/>
    </row>
    <row r="293" spans="1:12" ht="12.75" customHeight="1">
      <c r="A293" s="179"/>
      <c r="B293" s="180"/>
      <c r="C293" s="180"/>
      <c r="D293" s="181"/>
      <c r="E293" s="102" t="s">
        <v>40</v>
      </c>
      <c r="F293" s="97">
        <f>'2 programa'!F293/3.4528</f>
        <v>341.75162187210384</v>
      </c>
      <c r="G293" s="97">
        <f>'2 programa'!G293/3.4528</f>
        <v>276.58711770157555</v>
      </c>
      <c r="H293" s="97">
        <f>'2 programa'!H293/3.4528</f>
        <v>344.0685820203893</v>
      </c>
      <c r="I293" s="182"/>
      <c r="J293" s="184"/>
      <c r="K293" s="184"/>
      <c r="L293" s="186"/>
    </row>
    <row r="294" spans="1:12" ht="12" customHeight="1">
      <c r="A294" s="179"/>
      <c r="B294" s="180"/>
      <c r="C294" s="180"/>
      <c r="D294" s="181"/>
      <c r="E294" s="117" t="s">
        <v>22</v>
      </c>
      <c r="F294" s="97">
        <f>'2 programa'!F294/3.4528</f>
        <v>202.73401297497685</v>
      </c>
      <c r="G294" s="97">
        <f>'2 programa'!G294/3.4528</f>
        <v>194.91427247451344</v>
      </c>
      <c r="H294" s="97">
        <f>'2 programa'!H294/3.4528</f>
        <v>0</v>
      </c>
      <c r="I294" s="182"/>
      <c r="J294" s="184"/>
      <c r="K294" s="184"/>
      <c r="L294" s="186"/>
    </row>
    <row r="295" spans="1:12" ht="13.5" customHeight="1">
      <c r="A295" s="179"/>
      <c r="B295" s="180"/>
      <c r="C295" s="180"/>
      <c r="D295" s="181"/>
      <c r="E295" s="112" t="s">
        <v>23</v>
      </c>
      <c r="F295" s="97">
        <f>'2 programa'!F295/3.4528</f>
        <v>0</v>
      </c>
      <c r="G295" s="97">
        <f>'2 programa'!G295/3.4528</f>
        <v>0</v>
      </c>
      <c r="H295" s="97">
        <f>'2 programa'!H295/3.4528</f>
        <v>0</v>
      </c>
      <c r="I295" s="182"/>
      <c r="J295" s="184"/>
      <c r="K295" s="184"/>
      <c r="L295" s="186"/>
    </row>
    <row r="296" spans="1:12" ht="12" customHeight="1">
      <c r="A296" s="179"/>
      <c r="B296" s="180"/>
      <c r="C296" s="180"/>
      <c r="D296" s="181"/>
      <c r="E296" s="117" t="s">
        <v>24</v>
      </c>
      <c r="F296" s="97">
        <f>'2 programa'!F296/3.4528</f>
        <v>0</v>
      </c>
      <c r="G296" s="97">
        <f>'2 programa'!G296/3.4528</f>
        <v>0</v>
      </c>
      <c r="H296" s="97">
        <f>'2 programa'!H296/3.4528</f>
        <v>0</v>
      </c>
      <c r="I296" s="182"/>
      <c r="J296" s="184"/>
      <c r="K296" s="184"/>
      <c r="L296" s="186"/>
    </row>
    <row r="297" spans="1:12" ht="13.5" customHeight="1">
      <c r="A297" s="179"/>
      <c r="B297" s="180"/>
      <c r="C297" s="180"/>
      <c r="D297" s="181"/>
      <c r="E297" s="117" t="s">
        <v>25</v>
      </c>
      <c r="F297" s="97">
        <f>'2 programa'!F297/3.4528</f>
        <v>0</v>
      </c>
      <c r="G297" s="97">
        <f>'2 programa'!G297/3.4528</f>
        <v>0</v>
      </c>
      <c r="H297" s="97">
        <f>'2 programa'!H297/3.4528</f>
        <v>0</v>
      </c>
      <c r="I297" s="182"/>
      <c r="J297" s="184"/>
      <c r="K297" s="184"/>
      <c r="L297" s="186"/>
    </row>
    <row r="298" spans="1:12" ht="12.75">
      <c r="A298" s="139"/>
      <c r="B298" s="155" t="s">
        <v>20</v>
      </c>
      <c r="C298" s="155"/>
      <c r="D298" s="155"/>
      <c r="E298" s="94" t="s">
        <v>12</v>
      </c>
      <c r="F298" s="97">
        <f>'2 programa'!F298/3.4528</f>
        <v>144.8100092678406</v>
      </c>
      <c r="G298" s="97">
        <f>'2 programa'!G298/3.4528</f>
        <v>868.8600556070436</v>
      </c>
      <c r="H298" s="97">
        <f>'2 programa'!H298/3.4528</f>
        <v>579.2400370713624</v>
      </c>
      <c r="I298" s="182" t="s">
        <v>113</v>
      </c>
      <c r="J298" s="184">
        <v>1</v>
      </c>
      <c r="K298" s="184">
        <v>1</v>
      </c>
      <c r="L298" s="186">
        <v>1</v>
      </c>
    </row>
    <row r="299" spans="1:12" ht="12.75">
      <c r="A299" s="179" t="s">
        <v>294</v>
      </c>
      <c r="B299" s="180" t="s">
        <v>285</v>
      </c>
      <c r="C299" s="180" t="s">
        <v>108</v>
      </c>
      <c r="D299" s="181" t="s">
        <v>286</v>
      </c>
      <c r="E299" s="115" t="s">
        <v>23</v>
      </c>
      <c r="F299" s="97">
        <f>'2 programa'!F299/3.4528</f>
        <v>144.8100092678406</v>
      </c>
      <c r="G299" s="97">
        <f>'2 programa'!G299/3.4528</f>
        <v>868.8600556070436</v>
      </c>
      <c r="H299" s="97">
        <f>'2 programa'!H299/3.4528</f>
        <v>579.2400370713624</v>
      </c>
      <c r="I299" s="182"/>
      <c r="J299" s="184"/>
      <c r="K299" s="184"/>
      <c r="L299" s="186"/>
    </row>
    <row r="300" spans="1:12" ht="12.75">
      <c r="A300" s="179"/>
      <c r="B300" s="180"/>
      <c r="C300" s="180"/>
      <c r="D300" s="181"/>
      <c r="E300" s="102" t="s">
        <v>24</v>
      </c>
      <c r="F300" s="97">
        <f>'2 programa'!F300/3.4528</f>
        <v>144.8100092678406</v>
      </c>
      <c r="G300" s="97">
        <f>'2 programa'!G300/3.4528</f>
        <v>868.8600556070436</v>
      </c>
      <c r="H300" s="97">
        <f>'2 programa'!H300/3.4528</f>
        <v>579.2400370713624</v>
      </c>
      <c r="I300" s="182"/>
      <c r="J300" s="184"/>
      <c r="K300" s="184"/>
      <c r="L300" s="186"/>
    </row>
    <row r="301" spans="1:12" ht="12.75">
      <c r="A301" s="179"/>
      <c r="B301" s="180"/>
      <c r="C301" s="180"/>
      <c r="D301" s="181"/>
      <c r="E301" s="102" t="s">
        <v>25</v>
      </c>
      <c r="F301" s="97">
        <f>'2 programa'!F301/3.4528</f>
        <v>144.8100092678406</v>
      </c>
      <c r="G301" s="97">
        <f>'2 programa'!G301/3.4528</f>
        <v>868.8600556070436</v>
      </c>
      <c r="H301" s="97">
        <f>'2 programa'!H301/3.4528</f>
        <v>579.2400370713624</v>
      </c>
      <c r="I301" s="182"/>
      <c r="J301" s="184"/>
      <c r="K301" s="184"/>
      <c r="L301" s="186"/>
    </row>
    <row r="302" spans="1:12" ht="12.75">
      <c r="A302" s="139"/>
      <c r="B302" s="155" t="s">
        <v>20</v>
      </c>
      <c r="C302" s="155"/>
      <c r="D302" s="155"/>
      <c r="E302" s="94" t="s">
        <v>12</v>
      </c>
      <c r="F302" s="97">
        <f>'2 programa'!F302/3.4528</f>
        <v>874.2469879518072</v>
      </c>
      <c r="G302" s="97">
        <f>'2 programa'!G302/3.4528</f>
        <v>1.448100092678406</v>
      </c>
      <c r="H302" s="97">
        <f>'2 programa'!H302/3.4528</f>
        <v>0</v>
      </c>
      <c r="I302" s="182" t="s">
        <v>113</v>
      </c>
      <c r="J302" s="184">
        <v>1</v>
      </c>
      <c r="K302" s="184"/>
      <c r="L302" s="186"/>
    </row>
    <row r="303" spans="1:12" ht="12.75">
      <c r="A303" s="179" t="s">
        <v>295</v>
      </c>
      <c r="B303" s="180" t="s">
        <v>287</v>
      </c>
      <c r="C303" s="180" t="s">
        <v>108</v>
      </c>
      <c r="D303" s="181" t="s">
        <v>286</v>
      </c>
      <c r="E303" s="112" t="s">
        <v>41</v>
      </c>
      <c r="F303" s="97">
        <f>'2 programa'!F303/3.4528</f>
        <v>139.88646895273402</v>
      </c>
      <c r="G303" s="97">
        <f>'2 programa'!G303/3.4528</f>
        <v>0</v>
      </c>
      <c r="H303" s="97">
        <f>'2 programa'!H303/3.4528</f>
        <v>0</v>
      </c>
      <c r="I303" s="182"/>
      <c r="J303" s="184"/>
      <c r="K303" s="184"/>
      <c r="L303" s="186"/>
    </row>
    <row r="304" spans="1:12" ht="12.75">
      <c r="A304" s="179"/>
      <c r="B304" s="180"/>
      <c r="C304" s="180"/>
      <c r="D304" s="181"/>
      <c r="E304" s="117" t="s">
        <v>40</v>
      </c>
      <c r="F304" s="97">
        <f>'2 programa'!F304/3.4528</f>
        <v>139.88646895273402</v>
      </c>
      <c r="G304" s="97">
        <f>'2 programa'!G304/3.4528</f>
        <v>0</v>
      </c>
      <c r="H304" s="97">
        <f>'2 programa'!H304/3.4528</f>
        <v>0</v>
      </c>
      <c r="I304" s="182"/>
      <c r="J304" s="184"/>
      <c r="K304" s="184"/>
      <c r="L304" s="186"/>
    </row>
    <row r="305" spans="1:12" ht="12.75">
      <c r="A305" s="179"/>
      <c r="B305" s="180"/>
      <c r="C305" s="180"/>
      <c r="D305" s="181"/>
      <c r="E305" s="133" t="s">
        <v>23</v>
      </c>
      <c r="F305" s="97">
        <f>'2 programa'!F305/3.4528</f>
        <v>734.3605189990732</v>
      </c>
      <c r="G305" s="97">
        <f>'2 programa'!G305/3.4528</f>
        <v>1.448100092678406</v>
      </c>
      <c r="H305" s="97">
        <f>'2 programa'!H305/3.4528</f>
        <v>0</v>
      </c>
      <c r="I305" s="182"/>
      <c r="J305" s="184"/>
      <c r="K305" s="184"/>
      <c r="L305" s="186"/>
    </row>
    <row r="306" spans="1:12" ht="12.75">
      <c r="A306" s="179"/>
      <c r="B306" s="180"/>
      <c r="C306" s="180"/>
      <c r="D306" s="181"/>
      <c r="E306" s="102" t="s">
        <v>26</v>
      </c>
      <c r="F306" s="97">
        <f>'2 programa'!F306/3.4528</f>
        <v>734.3605189990732</v>
      </c>
      <c r="G306" s="97">
        <f>'2 programa'!G306/3.4528</f>
        <v>1.448100092678406</v>
      </c>
      <c r="H306" s="97">
        <f>'2 programa'!H306/3.4528</f>
        <v>0</v>
      </c>
      <c r="I306" s="182"/>
      <c r="J306" s="184"/>
      <c r="K306" s="184"/>
      <c r="L306" s="186"/>
    </row>
    <row r="307" spans="1:12" ht="12.75">
      <c r="A307" s="139"/>
      <c r="B307" s="155" t="s">
        <v>20</v>
      </c>
      <c r="C307" s="155"/>
      <c r="D307" s="155"/>
      <c r="E307" s="94" t="s">
        <v>12</v>
      </c>
      <c r="F307" s="97">
        <f>'2 programa'!F307/3.4528</f>
        <v>231.69601482854495</v>
      </c>
      <c r="G307" s="97">
        <f>'2 programa'!G307/3.4528</f>
        <v>355.76923076923083</v>
      </c>
      <c r="H307" s="97">
        <f>'2 programa'!H307/3.4528</f>
        <v>0</v>
      </c>
      <c r="I307" s="182" t="s">
        <v>113</v>
      </c>
      <c r="J307" s="184">
        <v>1</v>
      </c>
      <c r="K307" s="184">
        <v>1</v>
      </c>
      <c r="L307" s="186">
        <v>1</v>
      </c>
    </row>
    <row r="308" spans="1:12" ht="12.75">
      <c r="A308" s="179" t="s">
        <v>296</v>
      </c>
      <c r="B308" s="180" t="s">
        <v>288</v>
      </c>
      <c r="C308" s="180" t="s">
        <v>108</v>
      </c>
      <c r="D308" s="181" t="s">
        <v>286</v>
      </c>
      <c r="E308" s="112" t="s">
        <v>41</v>
      </c>
      <c r="F308" s="97">
        <f>'2 programa'!F308/3.4528</f>
        <v>86.88600556070436</v>
      </c>
      <c r="G308" s="97">
        <f>'2 programa'!G308/3.4528</f>
        <v>66.14921223354959</v>
      </c>
      <c r="H308" s="97">
        <f>'2 programa'!H308/3.4528</f>
        <v>0</v>
      </c>
      <c r="I308" s="182"/>
      <c r="J308" s="184"/>
      <c r="K308" s="184"/>
      <c r="L308" s="186"/>
    </row>
    <row r="309" spans="1:12" ht="12.75">
      <c r="A309" s="179"/>
      <c r="B309" s="180"/>
      <c r="C309" s="180"/>
      <c r="D309" s="181"/>
      <c r="E309" s="102" t="s">
        <v>22</v>
      </c>
      <c r="F309" s="97">
        <f>'2 programa'!F309/3.4528</f>
        <v>86.88600556070436</v>
      </c>
      <c r="G309" s="97">
        <f>'2 programa'!G309/3.4528</f>
        <v>66.14921223354959</v>
      </c>
      <c r="H309" s="97">
        <f>'2 programa'!H309/3.4528</f>
        <v>0</v>
      </c>
      <c r="I309" s="182"/>
      <c r="J309" s="184"/>
      <c r="K309" s="184"/>
      <c r="L309" s="186"/>
    </row>
    <row r="310" spans="1:12" ht="12.75">
      <c r="A310" s="179"/>
      <c r="B310" s="180"/>
      <c r="C310" s="180"/>
      <c r="D310" s="181"/>
      <c r="E310" s="115" t="s">
        <v>23</v>
      </c>
      <c r="F310" s="97">
        <f>'2 programa'!F310/3.4528</f>
        <v>144.8100092678406</v>
      </c>
      <c r="G310" s="97">
        <f>'2 programa'!G310/3.4528</f>
        <v>289.6200185356812</v>
      </c>
      <c r="H310" s="97">
        <f>'2 programa'!H310/3.4528</f>
        <v>0</v>
      </c>
      <c r="I310" s="182"/>
      <c r="J310" s="184"/>
      <c r="K310" s="184"/>
      <c r="L310" s="186"/>
    </row>
    <row r="311" spans="1:12" ht="12.75">
      <c r="A311" s="179"/>
      <c r="B311" s="180"/>
      <c r="C311" s="180"/>
      <c r="D311" s="181"/>
      <c r="E311" s="102" t="s">
        <v>26</v>
      </c>
      <c r="F311" s="97">
        <f>'2 programa'!F311/3.4528</f>
        <v>144.8100092678406</v>
      </c>
      <c r="G311" s="97">
        <f>'2 programa'!G311/3.4528</f>
        <v>289.6200185356812</v>
      </c>
      <c r="H311" s="97">
        <f>'2 programa'!H311/3.4528</f>
        <v>0</v>
      </c>
      <c r="I311" s="182"/>
      <c r="J311" s="184"/>
      <c r="K311" s="184"/>
      <c r="L311" s="186"/>
    </row>
    <row r="312" spans="1:12" ht="12.75">
      <c r="A312" s="139"/>
      <c r="B312" s="155" t="s">
        <v>20</v>
      </c>
      <c r="C312" s="155"/>
      <c r="D312" s="155"/>
      <c r="E312" s="94" t="s">
        <v>12</v>
      </c>
      <c r="F312" s="97">
        <f>'2 programa'!F312/3.4528</f>
        <v>115.84800741427247</v>
      </c>
      <c r="G312" s="97">
        <f>'2 programa'!G312/3.4528</f>
        <v>257.0956904541242</v>
      </c>
      <c r="H312" s="97">
        <f>'2 programa'!H312/3.4528</f>
        <v>57.92400370713624</v>
      </c>
      <c r="I312" s="182" t="s">
        <v>113</v>
      </c>
      <c r="J312" s="184">
        <v>1</v>
      </c>
      <c r="K312" s="184">
        <v>1</v>
      </c>
      <c r="L312" s="186">
        <v>1</v>
      </c>
    </row>
    <row r="313" spans="1:12" ht="12.75">
      <c r="A313" s="179" t="s">
        <v>297</v>
      </c>
      <c r="B313" s="180" t="s">
        <v>289</v>
      </c>
      <c r="C313" s="180" t="s">
        <v>108</v>
      </c>
      <c r="D313" s="181" t="s">
        <v>286</v>
      </c>
      <c r="E313" s="112" t="s">
        <v>41</v>
      </c>
      <c r="F313" s="97">
        <f>'2 programa'!F313/3.4528</f>
        <v>57.92400370713624</v>
      </c>
      <c r="G313" s="97">
        <f>'2 programa'!G313/3.4528</f>
        <v>115.84800741427247</v>
      </c>
      <c r="H313" s="97">
        <f>'2 programa'!H313/3.4528</f>
        <v>0</v>
      </c>
      <c r="I313" s="182"/>
      <c r="J313" s="184"/>
      <c r="K313" s="184"/>
      <c r="L313" s="186"/>
    </row>
    <row r="314" spans="1:12" ht="12.75">
      <c r="A314" s="179"/>
      <c r="B314" s="180"/>
      <c r="C314" s="180"/>
      <c r="D314" s="181"/>
      <c r="E314" s="102" t="s">
        <v>22</v>
      </c>
      <c r="F314" s="97">
        <f>'2 programa'!F314/3.4528</f>
        <v>57.92400370713624</v>
      </c>
      <c r="G314" s="97">
        <f>'2 programa'!G314/3.4528</f>
        <v>115.84800741427247</v>
      </c>
      <c r="H314" s="97">
        <f>'2 programa'!H314/3.4528</f>
        <v>0</v>
      </c>
      <c r="I314" s="182"/>
      <c r="J314" s="184"/>
      <c r="K314" s="184"/>
      <c r="L314" s="186"/>
    </row>
    <row r="315" spans="1:12" ht="12.75">
      <c r="A315" s="179"/>
      <c r="B315" s="180"/>
      <c r="C315" s="180"/>
      <c r="D315" s="181"/>
      <c r="E315" s="115" t="s">
        <v>23</v>
      </c>
      <c r="F315" s="97">
        <f>'2 programa'!F315/3.4528</f>
        <v>57.92400370713624</v>
      </c>
      <c r="G315" s="97">
        <f>'2 programa'!G315/3.4528</f>
        <v>141.24768303985172</v>
      </c>
      <c r="H315" s="97">
        <f>'2 programa'!H315/3.4528</f>
        <v>57.92400370713624</v>
      </c>
      <c r="I315" s="182"/>
      <c r="J315" s="184"/>
      <c r="K315" s="184"/>
      <c r="L315" s="186"/>
    </row>
    <row r="316" spans="1:12" ht="12.75">
      <c r="A316" s="179"/>
      <c r="B316" s="180"/>
      <c r="C316" s="180"/>
      <c r="D316" s="181"/>
      <c r="E316" s="102" t="s">
        <v>26</v>
      </c>
      <c r="F316" s="97">
        <f>'2 programa'!F316/3.4528</f>
        <v>57.92400370713624</v>
      </c>
      <c r="G316" s="97">
        <f>'2 programa'!G316/3.4528</f>
        <v>141.24768303985172</v>
      </c>
      <c r="H316" s="97">
        <f>'2 programa'!H316/3.4528</f>
        <v>57.92400370713624</v>
      </c>
      <c r="I316" s="182"/>
      <c r="J316" s="184"/>
      <c r="K316" s="184"/>
      <c r="L316" s="186"/>
    </row>
    <row r="317" spans="1:12" ht="12.75">
      <c r="A317" s="139"/>
      <c r="B317" s="155" t="s">
        <v>20</v>
      </c>
      <c r="C317" s="155"/>
      <c r="D317" s="155"/>
      <c r="E317" s="94" t="s">
        <v>12</v>
      </c>
      <c r="F317" s="97">
        <f>'2 programa'!F317/3.4528</f>
        <v>115.84800741427247</v>
      </c>
      <c r="G317" s="97">
        <f>'2 programa'!G317/3.4528</f>
        <v>144.8100092678406</v>
      </c>
      <c r="H317" s="97">
        <f>'2 programa'!H317/3.4528</f>
        <v>144.8100092678406</v>
      </c>
      <c r="I317" s="182" t="s">
        <v>113</v>
      </c>
      <c r="J317" s="184">
        <v>1</v>
      </c>
      <c r="K317" s="184">
        <v>1</v>
      </c>
      <c r="L317" s="186">
        <v>1</v>
      </c>
    </row>
    <row r="318" spans="1:12" ht="12.75">
      <c r="A318" s="179" t="s">
        <v>298</v>
      </c>
      <c r="B318" s="180" t="s">
        <v>290</v>
      </c>
      <c r="C318" s="180" t="s">
        <v>108</v>
      </c>
      <c r="D318" s="181" t="s">
        <v>286</v>
      </c>
      <c r="E318" s="112" t="s">
        <v>41</v>
      </c>
      <c r="F318" s="97">
        <f>'2 programa'!F318/3.4528</f>
        <v>115.84800741427247</v>
      </c>
      <c r="G318" s="97">
        <f>'2 programa'!G318/3.4528</f>
        <v>0</v>
      </c>
      <c r="H318" s="97">
        <f>'2 programa'!H318/3.4528</f>
        <v>0</v>
      </c>
      <c r="I318" s="182"/>
      <c r="J318" s="184"/>
      <c r="K318" s="184"/>
      <c r="L318" s="186"/>
    </row>
    <row r="319" spans="1:12" ht="12.75">
      <c r="A319" s="179"/>
      <c r="B319" s="180"/>
      <c r="C319" s="180"/>
      <c r="D319" s="181"/>
      <c r="E319" s="102" t="s">
        <v>22</v>
      </c>
      <c r="F319" s="97">
        <f>'2 programa'!F319/3.4528</f>
        <v>115.84800741427247</v>
      </c>
      <c r="G319" s="97">
        <f>'2 programa'!G319/3.4528</f>
        <v>0</v>
      </c>
      <c r="H319" s="97">
        <f>'2 programa'!H319/3.4528</f>
        <v>0</v>
      </c>
      <c r="I319" s="182"/>
      <c r="J319" s="184"/>
      <c r="K319" s="184"/>
      <c r="L319" s="186"/>
    </row>
    <row r="320" spans="1:12" ht="12.75">
      <c r="A320" s="179"/>
      <c r="B320" s="180"/>
      <c r="C320" s="180"/>
      <c r="D320" s="181"/>
      <c r="E320" s="115" t="s">
        <v>23</v>
      </c>
      <c r="F320" s="97">
        <f>'2 programa'!F320/3.4528</f>
        <v>0</v>
      </c>
      <c r="G320" s="97">
        <f>'2 programa'!G320/3.4528</f>
        <v>144.8100092678406</v>
      </c>
      <c r="H320" s="97">
        <f>'2 programa'!H320/3.4528</f>
        <v>144.8100092678406</v>
      </c>
      <c r="I320" s="182"/>
      <c r="J320" s="184"/>
      <c r="K320" s="184"/>
      <c r="L320" s="186"/>
    </row>
    <row r="321" spans="1:12" ht="12.75">
      <c r="A321" s="179"/>
      <c r="B321" s="180"/>
      <c r="C321" s="180"/>
      <c r="D321" s="181"/>
      <c r="E321" s="102" t="s">
        <v>26</v>
      </c>
      <c r="F321" s="97">
        <f>'2 programa'!F321/3.4528</f>
        <v>0</v>
      </c>
      <c r="G321" s="97">
        <f>'2 programa'!G321/3.4528</f>
        <v>144.8100092678406</v>
      </c>
      <c r="H321" s="97">
        <f>'2 programa'!H321/3.4528</f>
        <v>144.8100092678406</v>
      </c>
      <c r="I321" s="182"/>
      <c r="J321" s="184"/>
      <c r="K321" s="184"/>
      <c r="L321" s="186"/>
    </row>
    <row r="322" spans="1:12" ht="12.75">
      <c r="A322" s="139"/>
      <c r="B322" s="155" t="s">
        <v>20</v>
      </c>
      <c r="C322" s="155"/>
      <c r="D322" s="155"/>
      <c r="E322" s="94" t="s">
        <v>12</v>
      </c>
      <c r="F322" s="97">
        <f>'2 programa'!F322/3.4528</f>
        <v>23.169601482854496</v>
      </c>
      <c r="G322" s="97">
        <f>'2 programa'!G322/3.4528</f>
        <v>0</v>
      </c>
      <c r="H322" s="97">
        <f>'2 programa'!H322/3.4528</f>
        <v>0</v>
      </c>
      <c r="I322" s="182" t="s">
        <v>113</v>
      </c>
      <c r="J322" s="184">
        <v>1</v>
      </c>
      <c r="K322" s="184"/>
      <c r="L322" s="186"/>
    </row>
    <row r="323" spans="1:12" ht="18.75" customHeight="1">
      <c r="A323" s="179" t="s">
        <v>299</v>
      </c>
      <c r="B323" s="180" t="s">
        <v>291</v>
      </c>
      <c r="C323" s="180" t="s">
        <v>108</v>
      </c>
      <c r="D323" s="181" t="s">
        <v>286</v>
      </c>
      <c r="E323" s="112" t="s">
        <v>41</v>
      </c>
      <c r="F323" s="97">
        <f>'2 programa'!F323/3.4528</f>
        <v>23.169601482854496</v>
      </c>
      <c r="G323" s="97">
        <f>'2 programa'!G323/3.4528</f>
        <v>0</v>
      </c>
      <c r="H323" s="97">
        <f>'2 programa'!H323/3.4528</f>
        <v>0</v>
      </c>
      <c r="I323" s="182"/>
      <c r="J323" s="184"/>
      <c r="K323" s="184"/>
      <c r="L323" s="186"/>
    </row>
    <row r="324" spans="1:12" ht="16.5" customHeight="1">
      <c r="A324" s="179"/>
      <c r="B324" s="180"/>
      <c r="C324" s="180"/>
      <c r="D324" s="181"/>
      <c r="E324" s="102" t="s">
        <v>22</v>
      </c>
      <c r="F324" s="97">
        <f>'2 programa'!F324/3.4528</f>
        <v>23.169601482854496</v>
      </c>
      <c r="G324" s="97">
        <f>'2 programa'!G324/3.4528</f>
        <v>0</v>
      </c>
      <c r="H324" s="97">
        <f>'2 programa'!H324/3.4528</f>
        <v>0</v>
      </c>
      <c r="I324" s="182"/>
      <c r="J324" s="184"/>
      <c r="K324" s="184"/>
      <c r="L324" s="186"/>
    </row>
    <row r="325" spans="1:12" ht="12.75">
      <c r="A325" s="139"/>
      <c r="B325" s="155" t="s">
        <v>20</v>
      </c>
      <c r="C325" s="155"/>
      <c r="D325" s="155"/>
      <c r="E325" s="94" t="s">
        <v>12</v>
      </c>
      <c r="F325" s="97">
        <f>'2 programa'!F325/3.4528</f>
        <v>66.61260426320668</v>
      </c>
      <c r="G325" s="97">
        <f>'2 programa'!G325/3.4528</f>
        <v>0</v>
      </c>
      <c r="H325" s="97">
        <f>'2 programa'!H325/3.4528</f>
        <v>0</v>
      </c>
      <c r="I325" s="182" t="s">
        <v>113</v>
      </c>
      <c r="J325" s="184">
        <v>1</v>
      </c>
      <c r="K325" s="184"/>
      <c r="L325" s="186"/>
    </row>
    <row r="326" spans="1:12" ht="12.75">
      <c r="A326" s="179" t="s">
        <v>300</v>
      </c>
      <c r="B326" s="180" t="s">
        <v>292</v>
      </c>
      <c r="C326" s="180" t="s">
        <v>108</v>
      </c>
      <c r="D326" s="181" t="s">
        <v>175</v>
      </c>
      <c r="E326" s="112" t="s">
        <v>41</v>
      </c>
      <c r="F326" s="97">
        <f>'2 programa'!F326/3.4528</f>
        <v>66.61260426320668</v>
      </c>
      <c r="G326" s="97">
        <f>'2 programa'!G326/3.4528</f>
        <v>0</v>
      </c>
      <c r="H326" s="97">
        <f>'2 programa'!H326/3.4528</f>
        <v>0</v>
      </c>
      <c r="I326" s="182"/>
      <c r="J326" s="184"/>
      <c r="K326" s="184"/>
      <c r="L326" s="186"/>
    </row>
    <row r="327" spans="1:12" ht="12.75">
      <c r="A327" s="179"/>
      <c r="B327" s="180"/>
      <c r="C327" s="180"/>
      <c r="D327" s="181"/>
      <c r="E327" s="117" t="s">
        <v>40</v>
      </c>
      <c r="F327" s="97">
        <f>'2 programa'!F327/3.4528</f>
        <v>57.92400370713624</v>
      </c>
      <c r="G327" s="97">
        <f>'2 programa'!G327/3.4528</f>
        <v>0</v>
      </c>
      <c r="H327" s="97">
        <f>'2 programa'!H327/3.4528</f>
        <v>0</v>
      </c>
      <c r="I327" s="182"/>
      <c r="J327" s="184"/>
      <c r="K327" s="184"/>
      <c r="L327" s="186"/>
    </row>
    <row r="328" spans="1:12" ht="12.75">
      <c r="A328" s="179"/>
      <c r="B328" s="180"/>
      <c r="C328" s="180"/>
      <c r="D328" s="181"/>
      <c r="E328" s="102" t="s">
        <v>22</v>
      </c>
      <c r="F328" s="97">
        <f>'2 programa'!F328/3.4528</f>
        <v>8.688600556070435</v>
      </c>
      <c r="G328" s="97">
        <f>'2 programa'!G328/3.4528</f>
        <v>0</v>
      </c>
      <c r="H328" s="97">
        <f>'2 programa'!H328/3.4528</f>
        <v>0</v>
      </c>
      <c r="I328" s="182"/>
      <c r="J328" s="184"/>
      <c r="K328" s="184"/>
      <c r="L328" s="186"/>
    </row>
    <row r="329" spans="1:12" ht="12.75">
      <c r="A329" s="139"/>
      <c r="B329" s="155" t="s">
        <v>20</v>
      </c>
      <c r="C329" s="155"/>
      <c r="D329" s="155"/>
      <c r="E329" s="94" t="s">
        <v>12</v>
      </c>
      <c r="F329" s="97">
        <f>'2 programa'!F329/3.4528</f>
        <v>11.584800741427248</v>
      </c>
      <c r="G329" s="97">
        <f>'2 programa'!G329/3.4528</f>
        <v>0</v>
      </c>
      <c r="H329" s="97">
        <f>'2 programa'!H329/3.4528</f>
        <v>0</v>
      </c>
      <c r="I329" s="182" t="s">
        <v>113</v>
      </c>
      <c r="J329" s="184">
        <v>1</v>
      </c>
      <c r="K329" s="184"/>
      <c r="L329" s="186"/>
    </row>
    <row r="330" spans="1:12" ht="12.75">
      <c r="A330" s="179" t="s">
        <v>301</v>
      </c>
      <c r="B330" s="180" t="s">
        <v>293</v>
      </c>
      <c r="C330" s="180" t="s">
        <v>108</v>
      </c>
      <c r="D330" s="181" t="s">
        <v>286</v>
      </c>
      <c r="E330" s="112" t="s">
        <v>41</v>
      </c>
      <c r="F330" s="97">
        <f>'2 programa'!F330/3.4528</f>
        <v>11.584800741427248</v>
      </c>
      <c r="G330" s="97">
        <f>'2 programa'!G330/3.4528</f>
        <v>0</v>
      </c>
      <c r="H330" s="97">
        <f>'2 programa'!H330/3.4528</f>
        <v>0</v>
      </c>
      <c r="I330" s="182"/>
      <c r="J330" s="184"/>
      <c r="K330" s="184"/>
      <c r="L330" s="186"/>
    </row>
    <row r="331" spans="1:12" ht="13.5" thickBot="1">
      <c r="A331" s="188"/>
      <c r="B331" s="189"/>
      <c r="C331" s="189"/>
      <c r="D331" s="190"/>
      <c r="E331" s="135" t="s">
        <v>22</v>
      </c>
      <c r="F331" s="143">
        <f>'2 programa'!F331/3.4528</f>
        <v>11.584800741427248</v>
      </c>
      <c r="G331" s="143">
        <f>'2 programa'!G331/3.4528</f>
        <v>0</v>
      </c>
      <c r="H331" s="143">
        <f>'2 programa'!H331/3.4528</f>
        <v>0</v>
      </c>
      <c r="I331" s="183"/>
      <c r="J331" s="185"/>
      <c r="K331" s="185"/>
      <c r="L331" s="187"/>
    </row>
    <row r="332" ht="21.75" customHeight="1"/>
    <row r="333" spans="1:18" ht="12.75">
      <c r="A333" s="274" t="s">
        <v>182</v>
      </c>
      <c r="B333" s="274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4"/>
      <c r="O333" s="274"/>
      <c r="P333" s="274"/>
      <c r="Q333" s="274"/>
      <c r="R333" s="274"/>
    </row>
    <row r="334" spans="1:18" ht="12.75">
      <c r="A334" s="273" t="s">
        <v>120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</row>
    <row r="335" spans="1:18" ht="16.5" customHeight="1">
      <c r="A335" s="216" t="s">
        <v>216</v>
      </c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83"/>
      <c r="N335" s="83"/>
      <c r="O335" s="83"/>
      <c r="P335" s="83"/>
      <c r="Q335" s="83"/>
      <c r="R335" s="83"/>
    </row>
    <row r="336" spans="1:12" ht="12.75">
      <c r="A336" s="79"/>
      <c r="B336" s="72"/>
      <c r="C336" s="72"/>
      <c r="D336" s="73"/>
      <c r="E336" s="74"/>
      <c r="F336" s="78"/>
      <c r="G336" s="75"/>
      <c r="H336" s="75"/>
      <c r="I336" s="76"/>
      <c r="J336" s="77"/>
      <c r="K336" s="77"/>
      <c r="L336" s="77"/>
    </row>
    <row r="337" spans="1:12" ht="12.75">
      <c r="A337" s="79"/>
      <c r="B337" s="72"/>
      <c r="C337" s="72"/>
      <c r="D337" s="73"/>
      <c r="E337" s="74"/>
      <c r="F337" s="78"/>
      <c r="G337" s="75"/>
      <c r="H337" s="75"/>
      <c r="I337" s="76"/>
      <c r="J337" s="77"/>
      <c r="K337" s="77"/>
      <c r="L337" s="77"/>
    </row>
    <row r="338" spans="1:12" ht="12.75">
      <c r="A338" s="79"/>
      <c r="B338" s="72"/>
      <c r="C338" s="72"/>
      <c r="D338" s="73"/>
      <c r="E338" s="74"/>
      <c r="F338" s="78"/>
      <c r="G338" s="75"/>
      <c r="H338" s="75"/>
      <c r="I338" s="76"/>
      <c r="J338" s="77"/>
      <c r="K338" s="77"/>
      <c r="L338" s="77"/>
    </row>
    <row r="339" spans="1:12" ht="12.75">
      <c r="A339" s="79"/>
      <c r="B339" s="72"/>
      <c r="C339" s="72"/>
      <c r="D339" s="73"/>
      <c r="E339" s="74"/>
      <c r="F339" s="78"/>
      <c r="G339" s="75"/>
      <c r="H339" s="75"/>
      <c r="I339" s="76"/>
      <c r="J339" s="77"/>
      <c r="K339" s="77"/>
      <c r="L339" s="77"/>
    </row>
    <row r="340" spans="1:12" ht="12.75">
      <c r="A340" s="79"/>
      <c r="B340" s="72"/>
      <c r="C340" s="72"/>
      <c r="D340" s="73"/>
      <c r="E340" s="74"/>
      <c r="F340" s="78"/>
      <c r="G340" s="75"/>
      <c r="H340" s="75"/>
      <c r="I340" s="76"/>
      <c r="J340" s="77"/>
      <c r="K340" s="77"/>
      <c r="L340" s="77"/>
    </row>
    <row r="341" spans="1:12" ht="12.75">
      <c r="A341" s="79"/>
      <c r="B341" s="72"/>
      <c r="C341" s="72"/>
      <c r="D341" s="73"/>
      <c r="E341" s="74"/>
      <c r="F341" s="78"/>
      <c r="G341" s="75"/>
      <c r="H341" s="75"/>
      <c r="I341" s="76"/>
      <c r="J341" s="77"/>
      <c r="K341" s="77"/>
      <c r="L341" s="77"/>
    </row>
    <row r="342" spans="1:12" ht="12.75">
      <c r="A342" s="79"/>
      <c r="B342" s="72"/>
      <c r="C342" s="72"/>
      <c r="D342" s="73"/>
      <c r="E342" s="74"/>
      <c r="F342" s="78"/>
      <c r="G342" s="75"/>
      <c r="H342" s="75"/>
      <c r="I342" s="76"/>
      <c r="J342" s="77"/>
      <c r="K342" s="77"/>
      <c r="L342" s="77"/>
    </row>
    <row r="343" spans="1:12" ht="12.75">
      <c r="A343" s="79"/>
      <c r="B343" s="72"/>
      <c r="C343" s="72"/>
      <c r="D343" s="73"/>
      <c r="E343" s="74"/>
      <c r="F343" s="78"/>
      <c r="G343" s="75"/>
      <c r="H343" s="75"/>
      <c r="I343" s="76"/>
      <c r="J343" s="77"/>
      <c r="K343" s="77"/>
      <c r="L343" s="77"/>
    </row>
    <row r="344" spans="1:12" ht="12.75">
      <c r="A344" s="79"/>
      <c r="B344" s="72"/>
      <c r="C344" s="72"/>
      <c r="D344" s="73"/>
      <c r="E344" s="74"/>
      <c r="F344" s="78"/>
      <c r="G344" s="75"/>
      <c r="H344" s="75"/>
      <c r="I344" s="76"/>
      <c r="J344" s="77"/>
      <c r="K344" s="77"/>
      <c r="L344" s="77"/>
    </row>
    <row r="345" spans="1:12" ht="12.75">
      <c r="A345" s="79"/>
      <c r="B345" s="72"/>
      <c r="C345" s="72"/>
      <c r="D345" s="73"/>
      <c r="E345" s="74"/>
      <c r="F345" s="78"/>
      <c r="G345" s="75"/>
      <c r="H345" s="75"/>
      <c r="I345" s="76"/>
      <c r="J345" s="77"/>
      <c r="K345" s="77"/>
      <c r="L345" s="77"/>
    </row>
    <row r="346" spans="1:12" ht="12.75">
      <c r="A346" s="79"/>
      <c r="B346" s="72"/>
      <c r="C346" s="72"/>
      <c r="D346" s="73"/>
      <c r="E346" s="74"/>
      <c r="F346" s="78"/>
      <c r="G346" s="75"/>
      <c r="H346" s="75"/>
      <c r="I346" s="76"/>
      <c r="J346" s="77"/>
      <c r="K346" s="77"/>
      <c r="L346" s="77"/>
    </row>
    <row r="347" spans="1:12" ht="12.75">
      <c r="A347" s="79"/>
      <c r="B347" s="72"/>
      <c r="C347" s="72"/>
      <c r="D347" s="73"/>
      <c r="E347" s="74"/>
      <c r="F347" s="78"/>
      <c r="G347" s="75"/>
      <c r="H347" s="75"/>
      <c r="I347" s="76"/>
      <c r="J347" s="77"/>
      <c r="K347" s="77"/>
      <c r="L347" s="77"/>
    </row>
    <row r="348" spans="1:12" ht="12.75">
      <c r="A348" s="79"/>
      <c r="B348" s="72"/>
      <c r="C348" s="72"/>
      <c r="D348" s="73"/>
      <c r="E348" s="74"/>
      <c r="F348" s="78"/>
      <c r="G348" s="75"/>
      <c r="H348" s="75"/>
      <c r="I348" s="76"/>
      <c r="J348" s="77"/>
      <c r="K348" s="77"/>
      <c r="L348" s="77"/>
    </row>
    <row r="349" spans="1:12" ht="12.75">
      <c r="A349" s="79"/>
      <c r="B349" s="72"/>
      <c r="C349" s="72"/>
      <c r="D349" s="73"/>
      <c r="E349" s="74"/>
      <c r="F349" s="78"/>
      <c r="G349" s="75"/>
      <c r="H349" s="75"/>
      <c r="I349" s="76"/>
      <c r="J349" s="77"/>
      <c r="K349" s="77"/>
      <c r="L349" s="77"/>
    </row>
    <row r="350" spans="1:12" ht="12.75">
      <c r="A350" s="79"/>
      <c r="B350" s="72"/>
      <c r="C350" s="72"/>
      <c r="D350" s="73"/>
      <c r="E350" s="74"/>
      <c r="F350" s="78"/>
      <c r="G350" s="75"/>
      <c r="H350" s="75"/>
      <c r="I350" s="76"/>
      <c r="J350" s="77"/>
      <c r="K350" s="77"/>
      <c r="L350" s="77"/>
    </row>
    <row r="351" spans="1:12" ht="12.75">
      <c r="A351" s="79"/>
      <c r="B351" s="72"/>
      <c r="C351" s="72"/>
      <c r="D351" s="73"/>
      <c r="E351" s="74"/>
      <c r="F351" s="78"/>
      <c r="G351" s="75"/>
      <c r="H351" s="75"/>
      <c r="I351" s="76"/>
      <c r="J351" s="77"/>
      <c r="K351" s="77"/>
      <c r="L351" s="77"/>
    </row>
    <row r="352" spans="1:12" ht="12.75">
      <c r="A352" s="79"/>
      <c r="B352" s="72"/>
      <c r="C352" s="72"/>
      <c r="D352" s="73"/>
      <c r="E352" s="74"/>
      <c r="F352" s="78"/>
      <c r="G352" s="75"/>
      <c r="H352" s="75"/>
      <c r="I352" s="76"/>
      <c r="J352" s="77"/>
      <c r="K352" s="77"/>
      <c r="L352" s="77"/>
    </row>
    <row r="353" spans="1:12" ht="12.75">
      <c r="A353" s="79"/>
      <c r="B353" s="72"/>
      <c r="C353" s="72"/>
      <c r="D353" s="73"/>
      <c r="E353" s="74"/>
      <c r="F353" s="78"/>
      <c r="G353" s="75"/>
      <c r="H353" s="75"/>
      <c r="I353" s="76"/>
      <c r="J353" s="77"/>
      <c r="K353" s="77"/>
      <c r="L353" s="77"/>
    </row>
    <row r="354" spans="1:12" ht="12.75">
      <c r="A354" s="79"/>
      <c r="B354" s="72"/>
      <c r="C354" s="72"/>
      <c r="D354" s="73"/>
      <c r="E354" s="74"/>
      <c r="F354" s="78"/>
      <c r="G354" s="75"/>
      <c r="H354" s="75"/>
      <c r="I354" s="76"/>
      <c r="J354" s="77"/>
      <c r="K354" s="77"/>
      <c r="L354" s="77"/>
    </row>
    <row r="355" spans="1:12" ht="12.75">
      <c r="A355" s="79"/>
      <c r="B355" s="72"/>
      <c r="C355" s="72"/>
      <c r="D355" s="73"/>
      <c r="E355" s="74"/>
      <c r="F355" s="78"/>
      <c r="G355" s="75"/>
      <c r="H355" s="75"/>
      <c r="I355" s="76"/>
      <c r="J355" s="77"/>
      <c r="K355" s="77"/>
      <c r="L355" s="77"/>
    </row>
    <row r="356" spans="1:12" ht="12.75">
      <c r="A356" s="79"/>
      <c r="B356" s="72"/>
      <c r="C356" s="72"/>
      <c r="D356" s="73"/>
      <c r="E356" s="74"/>
      <c r="F356" s="78"/>
      <c r="G356" s="75"/>
      <c r="H356" s="75"/>
      <c r="I356" s="76"/>
      <c r="J356" s="77"/>
      <c r="K356" s="77"/>
      <c r="L356" s="77"/>
    </row>
    <row r="357" spans="1:12" ht="12.75">
      <c r="A357" s="79"/>
      <c r="B357" s="72"/>
      <c r="C357" s="72"/>
      <c r="D357" s="73"/>
      <c r="E357" s="74"/>
      <c r="F357" s="78"/>
      <c r="G357" s="75"/>
      <c r="H357" s="75"/>
      <c r="I357" s="76"/>
      <c r="J357" s="77"/>
      <c r="K357" s="77"/>
      <c r="L357" s="77"/>
    </row>
    <row r="358" spans="1:12" ht="15.75" customHeight="1">
      <c r="A358" s="79"/>
      <c r="B358" s="72"/>
      <c r="C358" s="72"/>
      <c r="D358" s="73"/>
      <c r="E358" s="74"/>
      <c r="F358" s="78"/>
      <c r="G358" s="75"/>
      <c r="H358" s="75"/>
      <c r="I358" s="76"/>
      <c r="J358" s="77"/>
      <c r="K358" s="77"/>
      <c r="L358" s="77"/>
    </row>
    <row r="359" ht="12.75" customHeight="1"/>
    <row r="360" spans="9:12" ht="12.75">
      <c r="I360" s="37"/>
      <c r="J360"/>
      <c r="K360"/>
      <c r="L360"/>
    </row>
    <row r="361" spans="9:12" ht="15" customHeight="1">
      <c r="I361"/>
      <c r="J361"/>
      <c r="K361"/>
      <c r="L361"/>
    </row>
    <row r="362" ht="12.75" customHeight="1"/>
    <row r="363" spans="9:12" ht="12.75">
      <c r="I363"/>
      <c r="J363"/>
      <c r="K363"/>
      <c r="L363"/>
    </row>
    <row r="364" spans="9:12" ht="12.75">
      <c r="I364"/>
      <c r="J364"/>
      <c r="K364"/>
      <c r="L364"/>
    </row>
  </sheetData>
  <sheetProtection/>
  <mergeCells count="689">
    <mergeCell ref="A4:L4"/>
    <mergeCell ref="A5:L5"/>
    <mergeCell ref="A6:L6"/>
    <mergeCell ref="A7:L7"/>
    <mergeCell ref="A8:L8"/>
    <mergeCell ref="A10:A19"/>
    <mergeCell ref="B10:B19"/>
    <mergeCell ref="C10:C19"/>
    <mergeCell ref="D10:D19"/>
    <mergeCell ref="E10:E19"/>
    <mergeCell ref="F10:F19"/>
    <mergeCell ref="G10:G19"/>
    <mergeCell ref="H10:H19"/>
    <mergeCell ref="I10:L10"/>
    <mergeCell ref="I11:I19"/>
    <mergeCell ref="J11:L11"/>
    <mergeCell ref="J12:J19"/>
    <mergeCell ref="K12:K19"/>
    <mergeCell ref="L12:L19"/>
    <mergeCell ref="B21:D21"/>
    <mergeCell ref="B22:D22"/>
    <mergeCell ref="B23:D23"/>
    <mergeCell ref="I23:I34"/>
    <mergeCell ref="J23:J34"/>
    <mergeCell ref="K23:K34"/>
    <mergeCell ref="B33:D33"/>
    <mergeCell ref="B34:D34"/>
    <mergeCell ref="L23:L34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D35"/>
    <mergeCell ref="B36:D36"/>
    <mergeCell ref="B37:D37"/>
    <mergeCell ref="I37:I40"/>
    <mergeCell ref="J37:J40"/>
    <mergeCell ref="K37:K40"/>
    <mergeCell ref="L37:L40"/>
    <mergeCell ref="A38:A40"/>
    <mergeCell ref="B38:B40"/>
    <mergeCell ref="C38:C40"/>
    <mergeCell ref="D38:D40"/>
    <mergeCell ref="B41:D41"/>
    <mergeCell ref="I41:I43"/>
    <mergeCell ref="J41:J43"/>
    <mergeCell ref="K41:K43"/>
    <mergeCell ref="L41:L43"/>
    <mergeCell ref="A42:A43"/>
    <mergeCell ref="B42:B43"/>
    <mergeCell ref="C42:C43"/>
    <mergeCell ref="D42:D43"/>
    <mergeCell ref="B44:D44"/>
    <mergeCell ref="I44:I47"/>
    <mergeCell ref="J44:J47"/>
    <mergeCell ref="K44:K47"/>
    <mergeCell ref="L44:L47"/>
    <mergeCell ref="A45:A47"/>
    <mergeCell ref="B45:B47"/>
    <mergeCell ref="C45:C47"/>
    <mergeCell ref="D45:D47"/>
    <mergeCell ref="B48:D48"/>
    <mergeCell ref="I48:I51"/>
    <mergeCell ref="J48:J51"/>
    <mergeCell ref="K48:K51"/>
    <mergeCell ref="L48:L51"/>
    <mergeCell ref="A49:A51"/>
    <mergeCell ref="B49:B51"/>
    <mergeCell ref="C49:C51"/>
    <mergeCell ref="D49:D51"/>
    <mergeCell ref="B52:D52"/>
    <mergeCell ref="I52:I55"/>
    <mergeCell ref="J52:J55"/>
    <mergeCell ref="K52:K55"/>
    <mergeCell ref="L52:L55"/>
    <mergeCell ref="A53:A55"/>
    <mergeCell ref="B53:B55"/>
    <mergeCell ref="C53:C55"/>
    <mergeCell ref="D53:D55"/>
    <mergeCell ref="B56:D56"/>
    <mergeCell ref="I56:I58"/>
    <mergeCell ref="J56:J58"/>
    <mergeCell ref="K56:K58"/>
    <mergeCell ref="L56:L58"/>
    <mergeCell ref="A57:A58"/>
    <mergeCell ref="B57:B58"/>
    <mergeCell ref="C57:C58"/>
    <mergeCell ref="D57:D58"/>
    <mergeCell ref="I59:I61"/>
    <mergeCell ref="J59:J61"/>
    <mergeCell ref="K59:K61"/>
    <mergeCell ref="L59:L61"/>
    <mergeCell ref="A60:A61"/>
    <mergeCell ref="B60:B61"/>
    <mergeCell ref="C60:C61"/>
    <mergeCell ref="D60:D61"/>
    <mergeCell ref="B62:D62"/>
    <mergeCell ref="I62:I64"/>
    <mergeCell ref="J62:J64"/>
    <mergeCell ref="K62:K64"/>
    <mergeCell ref="L62:L64"/>
    <mergeCell ref="A63:A64"/>
    <mergeCell ref="B63:B64"/>
    <mergeCell ref="C63:C64"/>
    <mergeCell ref="D63:D64"/>
    <mergeCell ref="B65:D65"/>
    <mergeCell ref="I65:I68"/>
    <mergeCell ref="J65:J68"/>
    <mergeCell ref="K65:K68"/>
    <mergeCell ref="L65:L68"/>
    <mergeCell ref="A66:A68"/>
    <mergeCell ref="B66:B68"/>
    <mergeCell ref="C66:C68"/>
    <mergeCell ref="D66:D68"/>
    <mergeCell ref="B69:D69"/>
    <mergeCell ref="I69:I72"/>
    <mergeCell ref="J69:J72"/>
    <mergeCell ref="K69:K72"/>
    <mergeCell ref="L69:L72"/>
    <mergeCell ref="A70:A72"/>
    <mergeCell ref="B70:B72"/>
    <mergeCell ref="C70:C72"/>
    <mergeCell ref="D70:D72"/>
    <mergeCell ref="B73:D73"/>
    <mergeCell ref="I73:I76"/>
    <mergeCell ref="J73:J76"/>
    <mergeCell ref="K73:K76"/>
    <mergeCell ref="L73:L76"/>
    <mergeCell ref="A74:A76"/>
    <mergeCell ref="B74:B76"/>
    <mergeCell ref="C74:C76"/>
    <mergeCell ref="D74:D76"/>
    <mergeCell ref="B77:D77"/>
    <mergeCell ref="I77:I80"/>
    <mergeCell ref="J77:J80"/>
    <mergeCell ref="K77:K80"/>
    <mergeCell ref="L77:L80"/>
    <mergeCell ref="B78:B80"/>
    <mergeCell ref="C78:C80"/>
    <mergeCell ref="D78:D80"/>
    <mergeCell ref="B81:D81"/>
    <mergeCell ref="I81:I83"/>
    <mergeCell ref="J81:J83"/>
    <mergeCell ref="K81:K83"/>
    <mergeCell ref="L81:L83"/>
    <mergeCell ref="A82:A83"/>
    <mergeCell ref="B82:B83"/>
    <mergeCell ref="C82:C83"/>
    <mergeCell ref="D82:D83"/>
    <mergeCell ref="B84:D84"/>
    <mergeCell ref="I84:I87"/>
    <mergeCell ref="J84:J87"/>
    <mergeCell ref="K84:K87"/>
    <mergeCell ref="L84:L87"/>
    <mergeCell ref="A85:A87"/>
    <mergeCell ref="B85:B87"/>
    <mergeCell ref="C85:C87"/>
    <mergeCell ref="D85:D87"/>
    <mergeCell ref="B88:D88"/>
    <mergeCell ref="I88:I93"/>
    <mergeCell ref="J88:J93"/>
    <mergeCell ref="K88:K93"/>
    <mergeCell ref="L88:L93"/>
    <mergeCell ref="A89:A93"/>
    <mergeCell ref="B89:B93"/>
    <mergeCell ref="C89:C93"/>
    <mergeCell ref="D89:D93"/>
    <mergeCell ref="B94:D94"/>
    <mergeCell ref="I94:I97"/>
    <mergeCell ref="J94:J97"/>
    <mergeCell ref="K94:K97"/>
    <mergeCell ref="L94:L97"/>
    <mergeCell ref="A95:A97"/>
    <mergeCell ref="B95:B97"/>
    <mergeCell ref="C95:C97"/>
    <mergeCell ref="D95:D97"/>
    <mergeCell ref="B98:D98"/>
    <mergeCell ref="I98:I101"/>
    <mergeCell ref="J98:J101"/>
    <mergeCell ref="K98:K101"/>
    <mergeCell ref="L98:L101"/>
    <mergeCell ref="A99:A101"/>
    <mergeCell ref="B99:B101"/>
    <mergeCell ref="C99:C101"/>
    <mergeCell ref="D99:D101"/>
    <mergeCell ref="B102:D102"/>
    <mergeCell ref="I102:I105"/>
    <mergeCell ref="J102:J105"/>
    <mergeCell ref="K102:K105"/>
    <mergeCell ref="L102:L105"/>
    <mergeCell ref="A103:A105"/>
    <mergeCell ref="B103:B105"/>
    <mergeCell ref="C103:C105"/>
    <mergeCell ref="D103:D105"/>
    <mergeCell ref="B106:D106"/>
    <mergeCell ref="I106:I109"/>
    <mergeCell ref="J106:J109"/>
    <mergeCell ref="K106:K109"/>
    <mergeCell ref="L106:L109"/>
    <mergeCell ref="A107:A109"/>
    <mergeCell ref="B107:B109"/>
    <mergeCell ref="C107:C109"/>
    <mergeCell ref="D107:D109"/>
    <mergeCell ref="B110:D110"/>
    <mergeCell ref="I110:I113"/>
    <mergeCell ref="J110:J113"/>
    <mergeCell ref="K110:K113"/>
    <mergeCell ref="L110:L113"/>
    <mergeCell ref="A111:A113"/>
    <mergeCell ref="B111:B113"/>
    <mergeCell ref="C111:C113"/>
    <mergeCell ref="D111:D113"/>
    <mergeCell ref="B114:D114"/>
    <mergeCell ref="I114:I117"/>
    <mergeCell ref="J114:J117"/>
    <mergeCell ref="K114:K117"/>
    <mergeCell ref="L114:L117"/>
    <mergeCell ref="A115:A117"/>
    <mergeCell ref="B115:B117"/>
    <mergeCell ref="C115:C117"/>
    <mergeCell ref="D115:D117"/>
    <mergeCell ref="B118:D118"/>
    <mergeCell ref="I118:I121"/>
    <mergeCell ref="J118:J121"/>
    <mergeCell ref="K118:K121"/>
    <mergeCell ref="L118:L121"/>
    <mergeCell ref="A119:A121"/>
    <mergeCell ref="B119:B121"/>
    <mergeCell ref="C119:C121"/>
    <mergeCell ref="D119:D121"/>
    <mergeCell ref="B122:D122"/>
    <mergeCell ref="I122:I125"/>
    <mergeCell ref="J122:J125"/>
    <mergeCell ref="K122:K125"/>
    <mergeCell ref="L122:L125"/>
    <mergeCell ref="A123:A125"/>
    <mergeCell ref="B123:B125"/>
    <mergeCell ref="C123:C125"/>
    <mergeCell ref="D123:D125"/>
    <mergeCell ref="B126:D126"/>
    <mergeCell ref="B127:D127"/>
    <mergeCell ref="I127:I130"/>
    <mergeCell ref="J127:J130"/>
    <mergeCell ref="K127:K130"/>
    <mergeCell ref="L127:L130"/>
    <mergeCell ref="A128:A130"/>
    <mergeCell ref="B128:B130"/>
    <mergeCell ref="C128:C130"/>
    <mergeCell ref="D128:D130"/>
    <mergeCell ref="B131:D131"/>
    <mergeCell ref="I131:I133"/>
    <mergeCell ref="J131:J133"/>
    <mergeCell ref="K131:K133"/>
    <mergeCell ref="L131:L133"/>
    <mergeCell ref="A132:A133"/>
    <mergeCell ref="B132:B133"/>
    <mergeCell ref="C132:C133"/>
    <mergeCell ref="D132:D133"/>
    <mergeCell ref="B134:D134"/>
    <mergeCell ref="I134:I136"/>
    <mergeCell ref="J134:J136"/>
    <mergeCell ref="K134:K136"/>
    <mergeCell ref="L134:L136"/>
    <mergeCell ref="A135:A136"/>
    <mergeCell ref="B135:B136"/>
    <mergeCell ref="C135:C136"/>
    <mergeCell ref="D135:D136"/>
    <mergeCell ref="B137:D137"/>
    <mergeCell ref="B138:D138"/>
    <mergeCell ref="B139:D139"/>
    <mergeCell ref="I139:I141"/>
    <mergeCell ref="J139:J141"/>
    <mergeCell ref="K139:K141"/>
    <mergeCell ref="L139:L141"/>
    <mergeCell ref="A140:A141"/>
    <mergeCell ref="B140:B141"/>
    <mergeCell ref="C140:C141"/>
    <mergeCell ref="D140:D141"/>
    <mergeCell ref="B142:D142"/>
    <mergeCell ref="I142:I146"/>
    <mergeCell ref="J142:J146"/>
    <mergeCell ref="K142:K146"/>
    <mergeCell ref="L142:L146"/>
    <mergeCell ref="A143:A146"/>
    <mergeCell ref="B143:B146"/>
    <mergeCell ref="C143:C146"/>
    <mergeCell ref="D143:D146"/>
    <mergeCell ref="B147:D147"/>
    <mergeCell ref="I147:I149"/>
    <mergeCell ref="J147:J149"/>
    <mergeCell ref="K147:K149"/>
    <mergeCell ref="L147:L149"/>
    <mergeCell ref="A148:A149"/>
    <mergeCell ref="B148:B149"/>
    <mergeCell ref="C148:C149"/>
    <mergeCell ref="D148:D149"/>
    <mergeCell ref="B150:D150"/>
    <mergeCell ref="I150:I153"/>
    <mergeCell ref="J150:J153"/>
    <mergeCell ref="K150:K153"/>
    <mergeCell ref="L150:L153"/>
    <mergeCell ref="A151:A153"/>
    <mergeCell ref="B151:B153"/>
    <mergeCell ref="C151:C153"/>
    <mergeCell ref="D151:D153"/>
    <mergeCell ref="B154:D154"/>
    <mergeCell ref="I154:I157"/>
    <mergeCell ref="J154:J157"/>
    <mergeCell ref="K154:K157"/>
    <mergeCell ref="L154:L157"/>
    <mergeCell ref="A155:A157"/>
    <mergeCell ref="B155:B157"/>
    <mergeCell ref="C155:C157"/>
    <mergeCell ref="D155:D157"/>
    <mergeCell ref="B158:D158"/>
    <mergeCell ref="I158:I160"/>
    <mergeCell ref="J158:J160"/>
    <mergeCell ref="K158:K160"/>
    <mergeCell ref="L158:L160"/>
    <mergeCell ref="A159:A160"/>
    <mergeCell ref="B159:B160"/>
    <mergeCell ref="C159:C160"/>
    <mergeCell ref="D159:D160"/>
    <mergeCell ref="B161:D161"/>
    <mergeCell ref="I161:I164"/>
    <mergeCell ref="J161:J164"/>
    <mergeCell ref="K161:K164"/>
    <mergeCell ref="L161:L164"/>
    <mergeCell ref="A162:A164"/>
    <mergeCell ref="B162:B164"/>
    <mergeCell ref="C162:C164"/>
    <mergeCell ref="D162:D164"/>
    <mergeCell ref="B165:D165"/>
    <mergeCell ref="B166:D166"/>
    <mergeCell ref="I166:I168"/>
    <mergeCell ref="J166:J168"/>
    <mergeCell ref="K166:K168"/>
    <mergeCell ref="L166:L168"/>
    <mergeCell ref="A167:A168"/>
    <mergeCell ref="B167:B168"/>
    <mergeCell ref="C167:C168"/>
    <mergeCell ref="D167:D168"/>
    <mergeCell ref="B169:D169"/>
    <mergeCell ref="I169:I173"/>
    <mergeCell ref="J169:J173"/>
    <mergeCell ref="K169:K173"/>
    <mergeCell ref="L169:L173"/>
    <mergeCell ref="A170:A173"/>
    <mergeCell ref="B170:B173"/>
    <mergeCell ref="C170:C173"/>
    <mergeCell ref="D170:D173"/>
    <mergeCell ref="B174:D174"/>
    <mergeCell ref="I174:I176"/>
    <mergeCell ref="J174:J176"/>
    <mergeCell ref="K174:K176"/>
    <mergeCell ref="L174:L176"/>
    <mergeCell ref="A175:A176"/>
    <mergeCell ref="B175:B176"/>
    <mergeCell ref="C175:C176"/>
    <mergeCell ref="D175:D176"/>
    <mergeCell ref="B177:D177"/>
    <mergeCell ref="I177:I179"/>
    <mergeCell ref="J177:J179"/>
    <mergeCell ref="K177:K179"/>
    <mergeCell ref="L177:L179"/>
    <mergeCell ref="A178:A179"/>
    <mergeCell ref="B178:B179"/>
    <mergeCell ref="C178:C179"/>
    <mergeCell ref="D178:D179"/>
    <mergeCell ref="B180:D180"/>
    <mergeCell ref="I180:I182"/>
    <mergeCell ref="J180:J182"/>
    <mergeCell ref="K180:K182"/>
    <mergeCell ref="L180:L182"/>
    <mergeCell ref="A181:A182"/>
    <mergeCell ref="B181:B182"/>
    <mergeCell ref="C181:C182"/>
    <mergeCell ref="D181:D182"/>
    <mergeCell ref="B183:D183"/>
    <mergeCell ref="I183:I185"/>
    <mergeCell ref="J183:J185"/>
    <mergeCell ref="K183:K185"/>
    <mergeCell ref="L183:L185"/>
    <mergeCell ref="A184:A185"/>
    <mergeCell ref="B184:B185"/>
    <mergeCell ref="C184:C185"/>
    <mergeCell ref="D184:D185"/>
    <mergeCell ref="B186:D186"/>
    <mergeCell ref="I186:I188"/>
    <mergeCell ref="J186:J188"/>
    <mergeCell ref="K186:K188"/>
    <mergeCell ref="L186:L188"/>
    <mergeCell ref="A187:A188"/>
    <mergeCell ref="B187:B188"/>
    <mergeCell ref="C187:C188"/>
    <mergeCell ref="D187:D188"/>
    <mergeCell ref="B189:D189"/>
    <mergeCell ref="I189:I191"/>
    <mergeCell ref="J189:J191"/>
    <mergeCell ref="K189:K191"/>
    <mergeCell ref="L189:L191"/>
    <mergeCell ref="A190:A191"/>
    <mergeCell ref="B190:B191"/>
    <mergeCell ref="C190:C191"/>
    <mergeCell ref="D190:D191"/>
    <mergeCell ref="B192:D192"/>
    <mergeCell ref="I192:I195"/>
    <mergeCell ref="J192:J195"/>
    <mergeCell ref="K192:K195"/>
    <mergeCell ref="L192:L195"/>
    <mergeCell ref="A193:A195"/>
    <mergeCell ref="B193:B195"/>
    <mergeCell ref="C193:C195"/>
    <mergeCell ref="D193:D195"/>
    <mergeCell ref="B196:D196"/>
    <mergeCell ref="I196:I198"/>
    <mergeCell ref="J196:J198"/>
    <mergeCell ref="K196:K198"/>
    <mergeCell ref="L196:L198"/>
    <mergeCell ref="A197:A198"/>
    <mergeCell ref="B197:B198"/>
    <mergeCell ref="C197:C198"/>
    <mergeCell ref="D197:D198"/>
    <mergeCell ref="I199:I202"/>
    <mergeCell ref="J199:J202"/>
    <mergeCell ref="K199:K202"/>
    <mergeCell ref="L199:L202"/>
    <mergeCell ref="B200:B202"/>
    <mergeCell ref="C200:C202"/>
    <mergeCell ref="D200:D202"/>
    <mergeCell ref="B203:D203"/>
    <mergeCell ref="I203:I205"/>
    <mergeCell ref="J203:J205"/>
    <mergeCell ref="K203:K205"/>
    <mergeCell ref="L203:L205"/>
    <mergeCell ref="A204:A205"/>
    <mergeCell ref="B204:B205"/>
    <mergeCell ref="C204:C205"/>
    <mergeCell ref="D204:D205"/>
    <mergeCell ref="B206:D206"/>
    <mergeCell ref="I206:I209"/>
    <mergeCell ref="J206:J209"/>
    <mergeCell ref="K206:K209"/>
    <mergeCell ref="L206:L209"/>
    <mergeCell ref="A207:A209"/>
    <mergeCell ref="B207:B209"/>
    <mergeCell ref="C207:C209"/>
    <mergeCell ref="D207:D209"/>
    <mergeCell ref="B210:D210"/>
    <mergeCell ref="I210:I213"/>
    <mergeCell ref="J210:J213"/>
    <mergeCell ref="K210:K213"/>
    <mergeCell ref="L210:L213"/>
    <mergeCell ref="A211:A213"/>
    <mergeCell ref="B211:B213"/>
    <mergeCell ref="C211:C213"/>
    <mergeCell ref="D211:D213"/>
    <mergeCell ref="B214:D214"/>
    <mergeCell ref="I214:I219"/>
    <mergeCell ref="J214:J219"/>
    <mergeCell ref="K214:K219"/>
    <mergeCell ref="L214:L219"/>
    <mergeCell ref="A215:A219"/>
    <mergeCell ref="B215:B219"/>
    <mergeCell ref="C215:C219"/>
    <mergeCell ref="D215:D219"/>
    <mergeCell ref="B220:D220"/>
    <mergeCell ref="I220:I222"/>
    <mergeCell ref="J220:J222"/>
    <mergeCell ref="K220:K222"/>
    <mergeCell ref="L220:L222"/>
    <mergeCell ref="A221:A222"/>
    <mergeCell ref="B221:B222"/>
    <mergeCell ref="C221:C222"/>
    <mergeCell ref="D221:D222"/>
    <mergeCell ref="B223:D223"/>
    <mergeCell ref="I223:I226"/>
    <mergeCell ref="J223:J226"/>
    <mergeCell ref="K223:K226"/>
    <mergeCell ref="L223:L226"/>
    <mergeCell ref="A224:A226"/>
    <mergeCell ref="B224:B226"/>
    <mergeCell ref="C224:C226"/>
    <mergeCell ref="D224:D226"/>
    <mergeCell ref="B227:D227"/>
    <mergeCell ref="I227:I230"/>
    <mergeCell ref="J227:J230"/>
    <mergeCell ref="K227:K230"/>
    <mergeCell ref="L227:L230"/>
    <mergeCell ref="A228:A230"/>
    <mergeCell ref="B228:B230"/>
    <mergeCell ref="C228:C230"/>
    <mergeCell ref="D228:D230"/>
    <mergeCell ref="B231:D231"/>
    <mergeCell ref="I231:I234"/>
    <mergeCell ref="J231:J234"/>
    <mergeCell ref="K231:K234"/>
    <mergeCell ref="L231:L234"/>
    <mergeCell ref="A232:A234"/>
    <mergeCell ref="B232:B234"/>
    <mergeCell ref="C232:C234"/>
    <mergeCell ref="D232:D234"/>
    <mergeCell ref="B235:D235"/>
    <mergeCell ref="I235:I238"/>
    <mergeCell ref="J235:J238"/>
    <mergeCell ref="K235:K238"/>
    <mergeCell ref="L235:L238"/>
    <mergeCell ref="A236:A238"/>
    <mergeCell ref="B236:B238"/>
    <mergeCell ref="C236:C238"/>
    <mergeCell ref="D236:D238"/>
    <mergeCell ref="B239:D239"/>
    <mergeCell ref="I239:I242"/>
    <mergeCell ref="J239:J242"/>
    <mergeCell ref="K239:K242"/>
    <mergeCell ref="L239:L242"/>
    <mergeCell ref="A240:A242"/>
    <mergeCell ref="B240:B242"/>
    <mergeCell ref="C240:C242"/>
    <mergeCell ref="D240:D242"/>
    <mergeCell ref="B243:D243"/>
    <mergeCell ref="I243:I245"/>
    <mergeCell ref="J243:J245"/>
    <mergeCell ref="K243:K245"/>
    <mergeCell ref="L243:L245"/>
    <mergeCell ref="A244:A245"/>
    <mergeCell ref="B244:B245"/>
    <mergeCell ref="C244:C245"/>
    <mergeCell ref="D244:D245"/>
    <mergeCell ref="B246:D246"/>
    <mergeCell ref="I246:I249"/>
    <mergeCell ref="J246:J249"/>
    <mergeCell ref="K246:K249"/>
    <mergeCell ref="L246:L249"/>
    <mergeCell ref="B247:B249"/>
    <mergeCell ref="C247:C249"/>
    <mergeCell ref="D247:D249"/>
    <mergeCell ref="B250:D250"/>
    <mergeCell ref="I250:I257"/>
    <mergeCell ref="J250:J257"/>
    <mergeCell ref="K250:K257"/>
    <mergeCell ref="L250:L257"/>
    <mergeCell ref="A251:A257"/>
    <mergeCell ref="B251:B257"/>
    <mergeCell ref="C251:C257"/>
    <mergeCell ref="D251:D257"/>
    <mergeCell ref="B258:D258"/>
    <mergeCell ref="I258:I261"/>
    <mergeCell ref="J258:J261"/>
    <mergeCell ref="K258:K261"/>
    <mergeCell ref="L258:L261"/>
    <mergeCell ref="A259:A261"/>
    <mergeCell ref="B259:B261"/>
    <mergeCell ref="C259:C261"/>
    <mergeCell ref="D259:D261"/>
    <mergeCell ref="B262:D262"/>
    <mergeCell ref="I262:I264"/>
    <mergeCell ref="J262:J264"/>
    <mergeCell ref="K262:K264"/>
    <mergeCell ref="L262:L264"/>
    <mergeCell ref="A263:A264"/>
    <mergeCell ref="B263:B264"/>
    <mergeCell ref="C263:C264"/>
    <mergeCell ref="D263:D264"/>
    <mergeCell ref="B265:D265"/>
    <mergeCell ref="I265:I270"/>
    <mergeCell ref="J265:J270"/>
    <mergeCell ref="K265:K270"/>
    <mergeCell ref="L265:L270"/>
    <mergeCell ref="A266:A270"/>
    <mergeCell ref="B266:B270"/>
    <mergeCell ref="C266:C270"/>
    <mergeCell ref="D266:D270"/>
    <mergeCell ref="B271:D271"/>
    <mergeCell ref="I271:I274"/>
    <mergeCell ref="J271:J274"/>
    <mergeCell ref="K271:K274"/>
    <mergeCell ref="L271:L274"/>
    <mergeCell ref="A272:A274"/>
    <mergeCell ref="B272:B274"/>
    <mergeCell ref="C272:C274"/>
    <mergeCell ref="D272:D274"/>
    <mergeCell ref="B275:D275"/>
    <mergeCell ref="I275:I281"/>
    <mergeCell ref="J275:J281"/>
    <mergeCell ref="K275:K281"/>
    <mergeCell ref="L275:L281"/>
    <mergeCell ref="A276:A281"/>
    <mergeCell ref="B276:B281"/>
    <mergeCell ref="C276:C281"/>
    <mergeCell ref="D276:D281"/>
    <mergeCell ref="B282:D282"/>
    <mergeCell ref="I282:I290"/>
    <mergeCell ref="J282:J290"/>
    <mergeCell ref="K282:K290"/>
    <mergeCell ref="L282:L290"/>
    <mergeCell ref="A283:A290"/>
    <mergeCell ref="B283:B290"/>
    <mergeCell ref="C283:C290"/>
    <mergeCell ref="D283:D290"/>
    <mergeCell ref="B291:D291"/>
    <mergeCell ref="I291:I297"/>
    <mergeCell ref="J291:J297"/>
    <mergeCell ref="K291:K297"/>
    <mergeCell ref="L291:L297"/>
    <mergeCell ref="A292:A297"/>
    <mergeCell ref="B292:B297"/>
    <mergeCell ref="C292:C297"/>
    <mergeCell ref="D292:D297"/>
    <mergeCell ref="B298:D298"/>
    <mergeCell ref="I298:I301"/>
    <mergeCell ref="J298:J301"/>
    <mergeCell ref="K298:K301"/>
    <mergeCell ref="L298:L301"/>
    <mergeCell ref="A299:A301"/>
    <mergeCell ref="B299:B301"/>
    <mergeCell ref="C299:C301"/>
    <mergeCell ref="D299:D301"/>
    <mergeCell ref="B302:D302"/>
    <mergeCell ref="I302:I306"/>
    <mergeCell ref="J302:J306"/>
    <mergeCell ref="K302:K306"/>
    <mergeCell ref="L302:L306"/>
    <mergeCell ref="A303:A306"/>
    <mergeCell ref="B303:B306"/>
    <mergeCell ref="C303:C306"/>
    <mergeCell ref="D303:D306"/>
    <mergeCell ref="B307:D307"/>
    <mergeCell ref="I307:I311"/>
    <mergeCell ref="J307:J311"/>
    <mergeCell ref="K307:K311"/>
    <mergeCell ref="L307:L311"/>
    <mergeCell ref="A308:A311"/>
    <mergeCell ref="B308:B311"/>
    <mergeCell ref="C308:C311"/>
    <mergeCell ref="D308:D311"/>
    <mergeCell ref="B312:D312"/>
    <mergeCell ref="I312:I316"/>
    <mergeCell ref="J312:J316"/>
    <mergeCell ref="K312:K316"/>
    <mergeCell ref="L312:L316"/>
    <mergeCell ref="A313:A316"/>
    <mergeCell ref="B313:B316"/>
    <mergeCell ref="C313:C316"/>
    <mergeCell ref="D313:D316"/>
    <mergeCell ref="J317:J321"/>
    <mergeCell ref="K317:K321"/>
    <mergeCell ref="L317:L321"/>
    <mergeCell ref="A318:A321"/>
    <mergeCell ref="B318:B321"/>
    <mergeCell ref="C318:C321"/>
    <mergeCell ref="D318:D321"/>
    <mergeCell ref="A323:A324"/>
    <mergeCell ref="B323:B324"/>
    <mergeCell ref="C323:C324"/>
    <mergeCell ref="D323:D324"/>
    <mergeCell ref="B317:D317"/>
    <mergeCell ref="I317:I321"/>
    <mergeCell ref="L325:L328"/>
    <mergeCell ref="A326:A328"/>
    <mergeCell ref="B326:B328"/>
    <mergeCell ref="C326:C328"/>
    <mergeCell ref="D326:D328"/>
    <mergeCell ref="B322:D322"/>
    <mergeCell ref="I322:I324"/>
    <mergeCell ref="J322:J324"/>
    <mergeCell ref="K322:K324"/>
    <mergeCell ref="L322:L324"/>
    <mergeCell ref="C330:C331"/>
    <mergeCell ref="D330:D331"/>
    <mergeCell ref="B325:D325"/>
    <mergeCell ref="I325:I328"/>
    <mergeCell ref="J325:J328"/>
    <mergeCell ref="K325:K328"/>
    <mergeCell ref="A333:R333"/>
    <mergeCell ref="A334:R334"/>
    <mergeCell ref="A335:L335"/>
    <mergeCell ref="B329:D329"/>
    <mergeCell ref="I329:I331"/>
    <mergeCell ref="J329:J331"/>
    <mergeCell ref="K329:K331"/>
    <mergeCell ref="L329:L331"/>
    <mergeCell ref="A330:A331"/>
    <mergeCell ref="B330:B331"/>
  </mergeCells>
  <conditionalFormatting sqref="K41 A9:A38 E97 A94:A96 E252:E253 E167 E41:E43 B41:D41 I134 I139:L139 I199:L199 I206:L206 I210:L210 I214:L214 I223:L223 I243:L243 I258:L258 I282:L282 B137:E137 A360:L361 A363:L65536 L126 L137:L138 L165 I81:L81 E66:E67 E70:E72 E74:E76 E82:E83 E85:E87 E89:E93 A272:A273 A52:A54 I142:L142 A142 J147:L147 J150:L150 J154:L154 B35:E35 L35:L37 E59:E64 E151:E153 A251:A257 E289 E293 J265:L265 J271:L271 J262:L262 L41:L43 A41:A42 E39 B37:E38 E52:E54 I131 E201 J174:L174 A4:L8 I169:L171 I250:L250 A299:A301 A303:A306 A308:A311 A313:A316 A318:A321 A323:A324 A326:A328 A330:A331 M165:IV65536 M4:IV101 M126:IV160 I52:L52 I35:K35 I137:K137 I41:J43 I37:K37 B9:L22">
    <cfRule type="cellIs" priority="499" dxfId="1" operator="equal" stopIfTrue="1">
      <formula>0</formula>
    </cfRule>
  </conditionalFormatting>
  <conditionalFormatting sqref="B23:B34 C23:E23 E28 B126:E126 B165:E165 B138:E138 B36:E36 I36:K36 I138:K138 I165:K165 I126:K126 I23:L34">
    <cfRule type="cellIs" priority="500" dxfId="9" operator="equal" stopIfTrue="1">
      <formula>0</formula>
    </cfRule>
  </conditionalFormatting>
  <conditionalFormatting sqref="A44:A45 I44:L44">
    <cfRule type="cellIs" priority="498" dxfId="1" operator="equal" stopIfTrue="1">
      <formula>0</formula>
    </cfRule>
  </conditionalFormatting>
  <conditionalFormatting sqref="A48:A49 I48:L48">
    <cfRule type="cellIs" priority="497" dxfId="1" operator="equal" stopIfTrue="1">
      <formula>0</formula>
    </cfRule>
  </conditionalFormatting>
  <conditionalFormatting sqref="E45:E46">
    <cfRule type="cellIs" priority="496" dxfId="1" operator="equal" stopIfTrue="1">
      <formula>0</formula>
    </cfRule>
  </conditionalFormatting>
  <conditionalFormatting sqref="E49:E51">
    <cfRule type="cellIs" priority="495" dxfId="1" operator="equal" stopIfTrue="1">
      <formula>0</formula>
    </cfRule>
  </conditionalFormatting>
  <conditionalFormatting sqref="A65 J65:L65">
    <cfRule type="cellIs" priority="494" dxfId="1" operator="equal" stopIfTrue="1">
      <formula>0</formula>
    </cfRule>
  </conditionalFormatting>
  <conditionalFormatting sqref="A69 J69:L69">
    <cfRule type="cellIs" priority="493" dxfId="1" operator="equal" stopIfTrue="1">
      <formula>0</formula>
    </cfRule>
  </conditionalFormatting>
  <conditionalFormatting sqref="A73 J73:L73">
    <cfRule type="cellIs" priority="492" dxfId="1" operator="equal" stopIfTrue="1">
      <formula>0</formula>
    </cfRule>
  </conditionalFormatting>
  <conditionalFormatting sqref="A81">
    <cfRule type="cellIs" priority="491" dxfId="1" operator="equal" stopIfTrue="1">
      <formula>0</formula>
    </cfRule>
  </conditionalFormatting>
  <conditionalFormatting sqref="A84 J84:L84">
    <cfRule type="cellIs" priority="490" dxfId="1" operator="equal" stopIfTrue="1">
      <formula>0</formula>
    </cfRule>
  </conditionalFormatting>
  <conditionalFormatting sqref="J94:L94">
    <cfRule type="cellIs" priority="489" dxfId="1" operator="equal" stopIfTrue="1">
      <formula>0</formula>
    </cfRule>
  </conditionalFormatting>
  <conditionalFormatting sqref="J127:L127">
    <cfRule type="cellIs" priority="487" dxfId="1" operator="equal" stopIfTrue="1">
      <formula>0</formula>
    </cfRule>
  </conditionalFormatting>
  <conditionalFormatting sqref="A70">
    <cfRule type="cellIs" priority="471" dxfId="1" operator="equal" stopIfTrue="1">
      <formula>0</formula>
    </cfRule>
  </conditionalFormatting>
  <conditionalFormatting sqref="A128">
    <cfRule type="cellIs" priority="480" dxfId="1" operator="equal" stopIfTrue="1">
      <formula>0</formula>
    </cfRule>
  </conditionalFormatting>
  <conditionalFormatting sqref="E130 E128">
    <cfRule type="cellIs" priority="481" dxfId="1" operator="equal" stopIfTrue="1">
      <formula>0</formula>
    </cfRule>
  </conditionalFormatting>
  <conditionalFormatting sqref="A132">
    <cfRule type="cellIs" priority="467" dxfId="1" operator="equal" stopIfTrue="1">
      <formula>0</formula>
    </cfRule>
  </conditionalFormatting>
  <conditionalFormatting sqref="A127">
    <cfRule type="cellIs" priority="475" dxfId="1" operator="equal" stopIfTrue="1">
      <formula>0</formula>
    </cfRule>
  </conditionalFormatting>
  <conditionalFormatting sqref="A131">
    <cfRule type="cellIs" priority="479" dxfId="1" operator="equal" stopIfTrue="1">
      <formula>0</formula>
    </cfRule>
  </conditionalFormatting>
  <conditionalFormatting sqref="E132:E133">
    <cfRule type="cellIs" priority="478" dxfId="1" operator="equal" stopIfTrue="1">
      <formula>0</formula>
    </cfRule>
  </conditionalFormatting>
  <conditionalFormatting sqref="A134 K134:L134">
    <cfRule type="cellIs" priority="477" dxfId="1" operator="equal" stopIfTrue="1">
      <formula>0</formula>
    </cfRule>
  </conditionalFormatting>
  <conditionalFormatting sqref="E135:E136">
    <cfRule type="cellIs" priority="476" dxfId="1" operator="equal" stopIfTrue="1">
      <formula>0</formula>
    </cfRule>
  </conditionalFormatting>
  <conditionalFormatting sqref="C42:C43">
    <cfRule type="cellIs" priority="474" dxfId="1" operator="equal" stopIfTrue="1">
      <formula>0</formula>
    </cfRule>
  </conditionalFormatting>
  <conditionalFormatting sqref="A66">
    <cfRule type="cellIs" priority="472" dxfId="1" operator="equal" stopIfTrue="1">
      <formula>0</formula>
    </cfRule>
  </conditionalFormatting>
  <conditionalFormatting sqref="A74">
    <cfRule type="cellIs" priority="470" dxfId="1" operator="equal" stopIfTrue="1">
      <formula>0</formula>
    </cfRule>
  </conditionalFormatting>
  <conditionalFormatting sqref="A82">
    <cfRule type="cellIs" priority="469" dxfId="1" operator="equal" stopIfTrue="1">
      <formula>0</formula>
    </cfRule>
  </conditionalFormatting>
  <conditionalFormatting sqref="A85">
    <cfRule type="cellIs" priority="468" dxfId="1" operator="equal" stopIfTrue="1">
      <formula>0</formula>
    </cfRule>
  </conditionalFormatting>
  <conditionalFormatting sqref="A135:A136">
    <cfRule type="cellIs" priority="466" dxfId="1" operator="equal" stopIfTrue="1">
      <formula>0</formula>
    </cfRule>
  </conditionalFormatting>
  <conditionalFormatting sqref="A139">
    <cfRule type="cellIs" priority="465" dxfId="1" operator="equal" stopIfTrue="1">
      <formula>0</formula>
    </cfRule>
  </conditionalFormatting>
  <conditionalFormatting sqref="E140:E141">
    <cfRule type="cellIs" priority="464" dxfId="1" operator="equal" stopIfTrue="1">
      <formula>0</formula>
    </cfRule>
  </conditionalFormatting>
  <conditionalFormatting sqref="A140:A141">
    <cfRule type="cellIs" priority="463" dxfId="1" operator="equal" stopIfTrue="1">
      <formula>0</formula>
    </cfRule>
  </conditionalFormatting>
  <conditionalFormatting sqref="E143:E146">
    <cfRule type="cellIs" priority="461" dxfId="1" operator="equal" stopIfTrue="1">
      <formula>0</formula>
    </cfRule>
  </conditionalFormatting>
  <conditionalFormatting sqref="A169">
    <cfRule type="cellIs" priority="459" dxfId="1" operator="equal" stopIfTrue="1">
      <formula>0</formula>
    </cfRule>
  </conditionalFormatting>
  <conditionalFormatting sqref="A166 J166:L166">
    <cfRule type="cellIs" priority="460" dxfId="1" operator="equal" stopIfTrue="1">
      <formula>0</formula>
    </cfRule>
  </conditionalFormatting>
  <conditionalFormatting sqref="E172:E173">
    <cfRule type="cellIs" priority="458" dxfId="1" operator="equal" stopIfTrue="1">
      <formula>0</formula>
    </cfRule>
  </conditionalFormatting>
  <conditionalFormatting sqref="E175:E176">
    <cfRule type="cellIs" priority="456" dxfId="1" operator="equal" stopIfTrue="1">
      <formula>0</formula>
    </cfRule>
  </conditionalFormatting>
  <conditionalFormatting sqref="A174">
    <cfRule type="cellIs" priority="457" dxfId="1" operator="equal" stopIfTrue="1">
      <formula>0</formula>
    </cfRule>
  </conditionalFormatting>
  <conditionalFormatting sqref="A177 J177:L177">
    <cfRule type="cellIs" priority="455" dxfId="1" operator="equal" stopIfTrue="1">
      <formula>0</formula>
    </cfRule>
  </conditionalFormatting>
  <conditionalFormatting sqref="E178:E179">
    <cfRule type="cellIs" priority="454" dxfId="1" operator="equal" stopIfTrue="1">
      <formula>0</formula>
    </cfRule>
  </conditionalFormatting>
  <conditionalFormatting sqref="A180 J180:L180">
    <cfRule type="cellIs" priority="453" dxfId="1" operator="equal" stopIfTrue="1">
      <formula>0</formula>
    </cfRule>
  </conditionalFormatting>
  <conditionalFormatting sqref="E181:E182">
    <cfRule type="cellIs" priority="452" dxfId="1" operator="equal" stopIfTrue="1">
      <formula>0</formula>
    </cfRule>
  </conditionalFormatting>
  <conditionalFormatting sqref="A183 J183:L183">
    <cfRule type="cellIs" priority="451" dxfId="1" operator="equal" stopIfTrue="1">
      <formula>0</formula>
    </cfRule>
  </conditionalFormatting>
  <conditionalFormatting sqref="E184:E185">
    <cfRule type="cellIs" priority="450" dxfId="1" operator="equal" stopIfTrue="1">
      <formula>0</formula>
    </cfRule>
  </conditionalFormatting>
  <conditionalFormatting sqref="A192 J192:L192">
    <cfRule type="cellIs" priority="449" dxfId="1" operator="equal" stopIfTrue="1">
      <formula>0</formula>
    </cfRule>
  </conditionalFormatting>
  <conditionalFormatting sqref="E193:E195">
    <cfRule type="cellIs" priority="448" dxfId="1" operator="equal" stopIfTrue="1">
      <formula>0</formula>
    </cfRule>
  </conditionalFormatting>
  <conditionalFormatting sqref="A196 J196:L196">
    <cfRule type="cellIs" priority="447" dxfId="1" operator="equal" stopIfTrue="1">
      <formula>0</formula>
    </cfRule>
  </conditionalFormatting>
  <conditionalFormatting sqref="E197:E198">
    <cfRule type="cellIs" priority="446" dxfId="1" operator="equal" stopIfTrue="1">
      <formula>0</formula>
    </cfRule>
  </conditionalFormatting>
  <conditionalFormatting sqref="A199:A201">
    <cfRule type="cellIs" priority="445" dxfId="1" operator="equal" stopIfTrue="1">
      <formula>0</formula>
    </cfRule>
  </conditionalFormatting>
  <conditionalFormatting sqref="A143:A145">
    <cfRule type="cellIs" priority="444" dxfId="1" operator="equal" stopIfTrue="1">
      <formula>0</formula>
    </cfRule>
  </conditionalFormatting>
  <conditionalFormatting sqref="A175">
    <cfRule type="cellIs" priority="441" dxfId="1" operator="equal" stopIfTrue="1">
      <formula>0</formula>
    </cfRule>
  </conditionalFormatting>
  <conditionalFormatting sqref="A167:A168">
    <cfRule type="cellIs" priority="443" dxfId="1" operator="equal" stopIfTrue="1">
      <formula>0</formula>
    </cfRule>
  </conditionalFormatting>
  <conditionalFormatting sqref="A170">
    <cfRule type="cellIs" priority="442" dxfId="1" operator="equal" stopIfTrue="1">
      <formula>0</formula>
    </cfRule>
  </conditionalFormatting>
  <conditionalFormatting sqref="E205">
    <cfRule type="cellIs" priority="425" dxfId="1" operator="equal" stopIfTrue="1">
      <formula>0</formula>
    </cfRule>
  </conditionalFormatting>
  <conditionalFormatting sqref="A204:A205">
    <cfRule type="cellIs" priority="439" dxfId="1" operator="equal" stopIfTrue="1">
      <formula>0</formula>
    </cfRule>
  </conditionalFormatting>
  <conditionalFormatting sqref="A203 J203:L203">
    <cfRule type="cellIs" priority="440" dxfId="1" operator="equal" stopIfTrue="1">
      <formula>0</formula>
    </cfRule>
  </conditionalFormatting>
  <conditionalFormatting sqref="A206">
    <cfRule type="cellIs" priority="438" dxfId="1" operator="equal" stopIfTrue="1">
      <formula>0</formula>
    </cfRule>
  </conditionalFormatting>
  <conditionalFormatting sqref="E207:E208">
    <cfRule type="cellIs" priority="437" dxfId="1" operator="equal" stopIfTrue="1">
      <formula>0</formula>
    </cfRule>
  </conditionalFormatting>
  <conditionalFormatting sqref="A210">
    <cfRule type="cellIs" priority="436" dxfId="1" operator="equal" stopIfTrue="1">
      <formula>0</formula>
    </cfRule>
  </conditionalFormatting>
  <conditionalFormatting sqref="A215:A218">
    <cfRule type="cellIs" priority="434" dxfId="1" operator="equal" stopIfTrue="1">
      <formula>0</formula>
    </cfRule>
  </conditionalFormatting>
  <conditionalFormatting sqref="A214">
    <cfRule type="cellIs" priority="435" dxfId="1" operator="equal" stopIfTrue="1">
      <formula>0</formula>
    </cfRule>
  </conditionalFormatting>
  <conditionalFormatting sqref="A220 J220:L220">
    <cfRule type="cellIs" priority="433" dxfId="1" operator="equal" stopIfTrue="1">
      <formula>0</formula>
    </cfRule>
  </conditionalFormatting>
  <conditionalFormatting sqref="E221:E222">
    <cfRule type="cellIs" priority="432" dxfId="1" operator="equal" stopIfTrue="1">
      <formula>0</formula>
    </cfRule>
  </conditionalFormatting>
  <conditionalFormatting sqref="A223">
    <cfRule type="cellIs" priority="431" dxfId="1" operator="equal" stopIfTrue="1">
      <formula>0</formula>
    </cfRule>
  </conditionalFormatting>
  <conditionalFormatting sqref="E226 E224">
    <cfRule type="cellIs" priority="430" dxfId="1" operator="equal" stopIfTrue="1">
      <formula>0</formula>
    </cfRule>
  </conditionalFormatting>
  <conditionalFormatting sqref="A227 J227:L227">
    <cfRule type="cellIs" priority="429" dxfId="1" operator="equal" stopIfTrue="1">
      <formula>0</formula>
    </cfRule>
  </conditionalFormatting>
  <conditionalFormatting sqref="E228:E230">
    <cfRule type="cellIs" priority="428" dxfId="1" operator="equal" stopIfTrue="1">
      <formula>0</formula>
    </cfRule>
  </conditionalFormatting>
  <conditionalFormatting sqref="A231 J231:L231">
    <cfRule type="cellIs" priority="427" dxfId="1" operator="equal" stopIfTrue="1">
      <formula>0</formula>
    </cfRule>
  </conditionalFormatting>
  <conditionalFormatting sqref="E204">
    <cfRule type="cellIs" priority="426" dxfId="1" operator="equal" stopIfTrue="1">
      <formula>0</formula>
    </cfRule>
  </conditionalFormatting>
  <conditionalFormatting sqref="E218">
    <cfRule type="cellIs" priority="420" dxfId="1" operator="equal" stopIfTrue="1">
      <formula>0</formula>
    </cfRule>
  </conditionalFormatting>
  <conditionalFormatting sqref="E212">
    <cfRule type="cellIs" priority="423" dxfId="1" operator="equal" stopIfTrue="1">
      <formula>0</formula>
    </cfRule>
  </conditionalFormatting>
  <conditionalFormatting sqref="E213 E211">
    <cfRule type="cellIs" priority="424" dxfId="1" operator="equal" stopIfTrue="1">
      <formula>0</formula>
    </cfRule>
  </conditionalFormatting>
  <conditionalFormatting sqref="E215:E216">
    <cfRule type="cellIs" priority="422" dxfId="1" operator="equal" stopIfTrue="1">
      <formula>0</formula>
    </cfRule>
  </conditionalFormatting>
  <conditionalFormatting sqref="E219 E217">
    <cfRule type="cellIs" priority="421" dxfId="1" operator="equal" stopIfTrue="1">
      <formula>0</formula>
    </cfRule>
  </conditionalFormatting>
  <conditionalFormatting sqref="A178">
    <cfRule type="cellIs" priority="419" dxfId="1" operator="equal" stopIfTrue="1">
      <formula>0</formula>
    </cfRule>
  </conditionalFormatting>
  <conditionalFormatting sqref="A181">
    <cfRule type="cellIs" priority="418" dxfId="1" operator="equal" stopIfTrue="1">
      <formula>0</formula>
    </cfRule>
  </conditionalFormatting>
  <conditionalFormatting sqref="A184">
    <cfRule type="cellIs" priority="417" dxfId="1" operator="equal" stopIfTrue="1">
      <formula>0</formula>
    </cfRule>
  </conditionalFormatting>
  <conditionalFormatting sqref="A193">
    <cfRule type="cellIs" priority="416" dxfId="1" operator="equal" stopIfTrue="1">
      <formula>0</formula>
    </cfRule>
  </conditionalFormatting>
  <conditionalFormatting sqref="A197">
    <cfRule type="cellIs" priority="415" dxfId="1" operator="equal" stopIfTrue="1">
      <formula>0</formula>
    </cfRule>
  </conditionalFormatting>
  <conditionalFormatting sqref="A207:A208">
    <cfRule type="cellIs" priority="414" dxfId="1" operator="equal" stopIfTrue="1">
      <formula>0</formula>
    </cfRule>
  </conditionalFormatting>
  <conditionalFormatting sqref="A221">
    <cfRule type="cellIs" priority="413" dxfId="1" operator="equal" stopIfTrue="1">
      <formula>0</formula>
    </cfRule>
  </conditionalFormatting>
  <conditionalFormatting sqref="A224:A225">
    <cfRule type="cellIs" priority="412" dxfId="1" operator="equal" stopIfTrue="1">
      <formula>0</formula>
    </cfRule>
  </conditionalFormatting>
  <conditionalFormatting sqref="E225">
    <cfRule type="cellIs" priority="411" dxfId="1" operator="equal" stopIfTrue="1">
      <formula>0</formula>
    </cfRule>
  </conditionalFormatting>
  <conditionalFormatting sqref="A235 J235:L235">
    <cfRule type="cellIs" priority="410" dxfId="1" operator="equal" stopIfTrue="1">
      <formula>0</formula>
    </cfRule>
  </conditionalFormatting>
  <conditionalFormatting sqref="A240">
    <cfRule type="cellIs" priority="407" dxfId="1" operator="equal" stopIfTrue="1">
      <formula>0</formula>
    </cfRule>
  </conditionalFormatting>
  <conditionalFormatting sqref="A239 J239:L239">
    <cfRule type="cellIs" priority="409" dxfId="1" operator="equal" stopIfTrue="1">
      <formula>0</formula>
    </cfRule>
  </conditionalFormatting>
  <conditionalFormatting sqref="E240:E242">
    <cfRule type="cellIs" priority="408" dxfId="1" operator="equal" stopIfTrue="1">
      <formula>0</formula>
    </cfRule>
  </conditionalFormatting>
  <conditionalFormatting sqref="E232:E234">
    <cfRule type="cellIs" priority="406" dxfId="1" operator="equal" stopIfTrue="1">
      <formula>0</formula>
    </cfRule>
  </conditionalFormatting>
  <conditionalFormatting sqref="E236:E238">
    <cfRule type="cellIs" priority="405" dxfId="1" operator="equal" stopIfTrue="1">
      <formula>0</formula>
    </cfRule>
  </conditionalFormatting>
  <conditionalFormatting sqref="A228:A229">
    <cfRule type="cellIs" priority="404" dxfId="1" operator="equal" stopIfTrue="1">
      <formula>0</formula>
    </cfRule>
  </conditionalFormatting>
  <conditionalFormatting sqref="A232:A233">
    <cfRule type="cellIs" priority="403" dxfId="1" operator="equal" stopIfTrue="1">
      <formula>0</formula>
    </cfRule>
  </conditionalFormatting>
  <conditionalFormatting sqref="A236:A237">
    <cfRule type="cellIs" priority="402" dxfId="1" operator="equal" stopIfTrue="1">
      <formula>0</formula>
    </cfRule>
  </conditionalFormatting>
  <conditionalFormatting sqref="E95:E96">
    <cfRule type="cellIs" priority="400" dxfId="1" operator="equal" stopIfTrue="1">
      <formula>0</formula>
    </cfRule>
  </conditionalFormatting>
  <conditionalFormatting sqref="E168">
    <cfRule type="cellIs" priority="399" dxfId="1" operator="equal" stopIfTrue="1">
      <formula>0</formula>
    </cfRule>
  </conditionalFormatting>
  <conditionalFormatting sqref="A244">
    <cfRule type="cellIs" priority="396" dxfId="1" operator="equal" stopIfTrue="1">
      <formula>0</formula>
    </cfRule>
  </conditionalFormatting>
  <conditionalFormatting sqref="A243">
    <cfRule type="cellIs" priority="398" dxfId="1" operator="equal" stopIfTrue="1">
      <formula>0</formula>
    </cfRule>
  </conditionalFormatting>
  <conditionalFormatting sqref="E247:E249 E244:E245">
    <cfRule type="cellIs" priority="397" dxfId="1" operator="equal" stopIfTrue="1">
      <formula>0</formula>
    </cfRule>
  </conditionalFormatting>
  <conditionalFormatting sqref="A271">
    <cfRule type="cellIs" priority="369" dxfId="1" operator="equal" stopIfTrue="1">
      <formula>0</formula>
    </cfRule>
  </conditionalFormatting>
  <conditionalFormatting sqref="A250">
    <cfRule type="cellIs" priority="395" dxfId="1" operator="equal" stopIfTrue="1">
      <formula>0</formula>
    </cfRule>
  </conditionalFormatting>
  <conditionalFormatting sqref="E251">
    <cfRule type="cellIs" priority="394" dxfId="1" operator="equal" stopIfTrue="1">
      <formula>0</formula>
    </cfRule>
  </conditionalFormatting>
  <conditionalFormatting sqref="A259:A260">
    <cfRule type="cellIs" priority="391" dxfId="1" operator="equal" stopIfTrue="1">
      <formula>0</formula>
    </cfRule>
  </conditionalFormatting>
  <conditionalFormatting sqref="A258">
    <cfRule type="cellIs" priority="392" dxfId="1" operator="equal" stopIfTrue="1">
      <formula>0</formula>
    </cfRule>
  </conditionalFormatting>
  <conditionalFormatting sqref="E255">
    <cfRule type="cellIs" priority="388" dxfId="1" operator="equal" stopIfTrue="1">
      <formula>0</formula>
    </cfRule>
  </conditionalFormatting>
  <conditionalFormatting sqref="E256:E257 E254">
    <cfRule type="cellIs" priority="389" dxfId="1" operator="equal" stopIfTrue="1">
      <formula>0</formula>
    </cfRule>
  </conditionalFormatting>
  <conditionalFormatting sqref="E259">
    <cfRule type="cellIs" priority="386" dxfId="1" operator="equal" stopIfTrue="1">
      <formula>0</formula>
    </cfRule>
  </conditionalFormatting>
  <conditionalFormatting sqref="E260">
    <cfRule type="cellIs" priority="385" dxfId="1" operator="equal" stopIfTrue="1">
      <formula>0</formula>
    </cfRule>
  </conditionalFormatting>
  <conditionalFormatting sqref="E261">
    <cfRule type="cellIs" priority="382" dxfId="1" operator="equal" stopIfTrue="1">
      <formula>0</formula>
    </cfRule>
  </conditionalFormatting>
  <conditionalFormatting sqref="A263:A264">
    <cfRule type="cellIs" priority="380" dxfId="1" operator="equal" stopIfTrue="1">
      <formula>0</formula>
    </cfRule>
  </conditionalFormatting>
  <conditionalFormatting sqref="A262">
    <cfRule type="cellIs" priority="381" dxfId="1" operator="equal" stopIfTrue="1">
      <formula>0</formula>
    </cfRule>
  </conditionalFormatting>
  <conditionalFormatting sqref="E263">
    <cfRule type="cellIs" priority="378" dxfId="1" operator="equal" stopIfTrue="1">
      <formula>0</formula>
    </cfRule>
  </conditionalFormatting>
  <conditionalFormatting sqref="E264">
    <cfRule type="cellIs" priority="377" dxfId="1" operator="equal" stopIfTrue="1">
      <formula>0</formula>
    </cfRule>
  </conditionalFormatting>
  <conditionalFormatting sqref="A266">
    <cfRule type="cellIs" priority="374" dxfId="1" operator="equal" stopIfTrue="1">
      <formula>0</formula>
    </cfRule>
  </conditionalFormatting>
  <conditionalFormatting sqref="A265">
    <cfRule type="cellIs" priority="375" dxfId="1" operator="equal" stopIfTrue="1">
      <formula>0</formula>
    </cfRule>
  </conditionalFormatting>
  <conditionalFormatting sqref="E286">
    <cfRule type="cellIs" priority="354" dxfId="1" operator="equal" stopIfTrue="1">
      <formula>0</formula>
    </cfRule>
  </conditionalFormatting>
  <conditionalFormatting sqref="E266">
    <cfRule type="cellIs" priority="372" dxfId="1" operator="equal" stopIfTrue="1">
      <formula>0</formula>
    </cfRule>
  </conditionalFormatting>
  <conditionalFormatting sqref="E283:E285">
    <cfRule type="cellIs" priority="356" dxfId="1" operator="equal" stopIfTrue="1">
      <formula>0</formula>
    </cfRule>
  </conditionalFormatting>
  <conditionalFormatting sqref="E267">
    <cfRule type="cellIs" priority="371" dxfId="1" operator="equal" stopIfTrue="1">
      <formula>0</formula>
    </cfRule>
  </conditionalFormatting>
  <conditionalFormatting sqref="E277:E281">
    <cfRule type="cellIs" priority="361" dxfId="1" operator="equal" stopIfTrue="1">
      <formula>0</formula>
    </cfRule>
  </conditionalFormatting>
  <conditionalFormatting sqref="E292 E294:E297">
    <cfRule type="cellIs" priority="347" dxfId="1" operator="equal" stopIfTrue="1">
      <formula>0</formula>
    </cfRule>
  </conditionalFormatting>
  <conditionalFormatting sqref="E272:E273">
    <cfRule type="cellIs" priority="367" dxfId="1" operator="equal" stopIfTrue="1">
      <formula>0</formula>
    </cfRule>
  </conditionalFormatting>
  <conditionalFormatting sqref="E274">
    <cfRule type="cellIs" priority="366" dxfId="1" operator="equal" stopIfTrue="1">
      <formula>0</formula>
    </cfRule>
  </conditionalFormatting>
  <conditionalFormatting sqref="A276">
    <cfRule type="cellIs" priority="364" dxfId="1" operator="equal" stopIfTrue="1">
      <formula>0</formula>
    </cfRule>
  </conditionalFormatting>
  <conditionalFormatting sqref="A275 J275:L275">
    <cfRule type="cellIs" priority="365" dxfId="1" operator="equal" stopIfTrue="1">
      <formula>0</formula>
    </cfRule>
  </conditionalFormatting>
  <conditionalFormatting sqref="E276">
    <cfRule type="cellIs" priority="362" dxfId="1" operator="equal" stopIfTrue="1">
      <formula>0</formula>
    </cfRule>
  </conditionalFormatting>
  <conditionalFormatting sqref="A283:A289">
    <cfRule type="cellIs" priority="358" dxfId="1" operator="equal" stopIfTrue="1">
      <formula>0</formula>
    </cfRule>
  </conditionalFormatting>
  <conditionalFormatting sqref="A282">
    <cfRule type="cellIs" priority="359" dxfId="1" operator="equal" stopIfTrue="1">
      <formula>0</formula>
    </cfRule>
  </conditionalFormatting>
  <conditionalFormatting sqref="E287:E288">
    <cfRule type="cellIs" priority="351" dxfId="1" operator="equal" stopIfTrue="1">
      <formula>0</formula>
    </cfRule>
  </conditionalFormatting>
  <conditionalFormatting sqref="A292:A297">
    <cfRule type="cellIs" priority="349" dxfId="1" operator="equal" stopIfTrue="1">
      <formula>0</formula>
    </cfRule>
  </conditionalFormatting>
  <conditionalFormatting sqref="A291 J291:L291">
    <cfRule type="cellIs" priority="350" dxfId="1" operator="equal" stopIfTrue="1">
      <formula>0</formula>
    </cfRule>
  </conditionalFormatting>
  <conditionalFormatting sqref="E48">
    <cfRule type="cellIs" priority="342" dxfId="1" operator="equal" stopIfTrue="1">
      <formula>0</formula>
    </cfRule>
  </conditionalFormatting>
  <conditionalFormatting sqref="E180">
    <cfRule type="cellIs" priority="325" dxfId="1" operator="equal" stopIfTrue="1">
      <formula>0</formula>
    </cfRule>
  </conditionalFormatting>
  <conditionalFormatting sqref="E214">
    <cfRule type="cellIs" priority="317" dxfId="1" operator="equal" stopIfTrue="1">
      <formula>0</formula>
    </cfRule>
  </conditionalFormatting>
  <conditionalFormatting sqref="E99:E101">
    <cfRule type="cellIs" priority="344" dxfId="1" operator="equal" stopIfTrue="1">
      <formula>0</formula>
    </cfRule>
  </conditionalFormatting>
  <conditionalFormatting sqref="A99">
    <cfRule type="cellIs" priority="345" dxfId="1" operator="equal" stopIfTrue="1">
      <formula>0</formula>
    </cfRule>
  </conditionalFormatting>
  <conditionalFormatting sqref="E44">
    <cfRule type="cellIs" priority="343" dxfId="1" operator="equal" stopIfTrue="1">
      <formula>0</formula>
    </cfRule>
  </conditionalFormatting>
  <conditionalFormatting sqref="E65">
    <cfRule type="cellIs" priority="341" dxfId="1" operator="equal" stopIfTrue="1">
      <formula>0</formula>
    </cfRule>
  </conditionalFormatting>
  <conditionalFormatting sqref="E69">
    <cfRule type="cellIs" priority="340" dxfId="1" operator="equal" stopIfTrue="1">
      <formula>0</formula>
    </cfRule>
  </conditionalFormatting>
  <conditionalFormatting sqref="E73">
    <cfRule type="cellIs" priority="339" dxfId="1" operator="equal" stopIfTrue="1">
      <formula>0</formula>
    </cfRule>
  </conditionalFormatting>
  <conditionalFormatting sqref="E81">
    <cfRule type="cellIs" priority="338" dxfId="1" operator="equal" stopIfTrue="1">
      <formula>0</formula>
    </cfRule>
  </conditionalFormatting>
  <conditionalFormatting sqref="A126">
    <cfRule type="cellIs" priority="301" dxfId="1" operator="equal" stopIfTrue="1">
      <formula>0</formula>
    </cfRule>
  </conditionalFormatting>
  <conditionalFormatting sqref="E84">
    <cfRule type="cellIs" priority="337" dxfId="1" operator="equal" stopIfTrue="1">
      <formula>0</formula>
    </cfRule>
  </conditionalFormatting>
  <conditionalFormatting sqref="A137:A138">
    <cfRule type="cellIs" priority="300" dxfId="1" operator="equal" stopIfTrue="1">
      <formula>0</formula>
    </cfRule>
  </conditionalFormatting>
  <conditionalFormatting sqref="E94">
    <cfRule type="cellIs" priority="336" dxfId="1" operator="equal" stopIfTrue="1">
      <formula>0</formula>
    </cfRule>
  </conditionalFormatting>
  <conditionalFormatting sqref="E98">
    <cfRule type="cellIs" priority="335" dxfId="1" operator="equal" stopIfTrue="1">
      <formula>0</formula>
    </cfRule>
  </conditionalFormatting>
  <conditionalFormatting sqref="E127">
    <cfRule type="cellIs" priority="334" dxfId="1" operator="equal" stopIfTrue="1">
      <formula>0</formula>
    </cfRule>
  </conditionalFormatting>
  <conditionalFormatting sqref="E131">
    <cfRule type="cellIs" priority="333" dxfId="1" operator="equal" stopIfTrue="1">
      <formula>0</formula>
    </cfRule>
  </conditionalFormatting>
  <conditionalFormatting sqref="E134">
    <cfRule type="cellIs" priority="332" dxfId="1" operator="equal" stopIfTrue="1">
      <formula>0</formula>
    </cfRule>
  </conditionalFormatting>
  <conditionalFormatting sqref="E139">
    <cfRule type="cellIs" priority="331" dxfId="1" operator="equal" stopIfTrue="1">
      <formula>0</formula>
    </cfRule>
  </conditionalFormatting>
  <conditionalFormatting sqref="E142">
    <cfRule type="cellIs" priority="330" dxfId="1" operator="equal" stopIfTrue="1">
      <formula>0</formula>
    </cfRule>
  </conditionalFormatting>
  <conditionalFormatting sqref="E166">
    <cfRule type="cellIs" priority="329" dxfId="1" operator="equal" stopIfTrue="1">
      <formula>0</formula>
    </cfRule>
  </conditionalFormatting>
  <conditionalFormatting sqref="E169">
    <cfRule type="cellIs" priority="328" dxfId="1" operator="equal" stopIfTrue="1">
      <formula>0</formula>
    </cfRule>
  </conditionalFormatting>
  <conditionalFormatting sqref="E174">
    <cfRule type="cellIs" priority="327" dxfId="1" operator="equal" stopIfTrue="1">
      <formula>0</formula>
    </cfRule>
  </conditionalFormatting>
  <conditionalFormatting sqref="E177">
    <cfRule type="cellIs" priority="326" dxfId="1" operator="equal" stopIfTrue="1">
      <formula>0</formula>
    </cfRule>
  </conditionalFormatting>
  <conditionalFormatting sqref="E192">
    <cfRule type="cellIs" priority="323" dxfId="1" operator="equal" stopIfTrue="1">
      <formula>0</formula>
    </cfRule>
  </conditionalFormatting>
  <conditionalFormatting sqref="E183">
    <cfRule type="cellIs" priority="324" dxfId="1" operator="equal" stopIfTrue="1">
      <formula>0</formula>
    </cfRule>
  </conditionalFormatting>
  <conditionalFormatting sqref="E199:E200">
    <cfRule type="cellIs" priority="321" dxfId="1" operator="equal" stopIfTrue="1">
      <formula>0</formula>
    </cfRule>
  </conditionalFormatting>
  <conditionalFormatting sqref="E196">
    <cfRule type="cellIs" priority="322" dxfId="1" operator="equal" stopIfTrue="1">
      <formula>0</formula>
    </cfRule>
  </conditionalFormatting>
  <conditionalFormatting sqref="E203">
    <cfRule type="cellIs" priority="320" dxfId="1" operator="equal" stopIfTrue="1">
      <formula>0</formula>
    </cfRule>
  </conditionalFormatting>
  <conditionalFormatting sqref="E206">
    <cfRule type="cellIs" priority="319" dxfId="1" operator="equal" stopIfTrue="1">
      <formula>0</formula>
    </cfRule>
  </conditionalFormatting>
  <conditionalFormatting sqref="E210">
    <cfRule type="cellIs" priority="318" dxfId="1" operator="equal" stopIfTrue="1">
      <formula>0</formula>
    </cfRule>
  </conditionalFormatting>
  <conditionalFormatting sqref="E220">
    <cfRule type="cellIs" priority="316" dxfId="1" operator="equal" stopIfTrue="1">
      <formula>0</formula>
    </cfRule>
  </conditionalFormatting>
  <conditionalFormatting sqref="E223">
    <cfRule type="cellIs" priority="315" dxfId="1" operator="equal" stopIfTrue="1">
      <formula>0</formula>
    </cfRule>
  </conditionalFormatting>
  <conditionalFormatting sqref="E227">
    <cfRule type="cellIs" priority="314" dxfId="1" operator="equal" stopIfTrue="1">
      <formula>0</formula>
    </cfRule>
  </conditionalFormatting>
  <conditionalFormatting sqref="E231">
    <cfRule type="cellIs" priority="313" dxfId="1" operator="equal" stopIfTrue="1">
      <formula>0</formula>
    </cfRule>
  </conditionalFormatting>
  <conditionalFormatting sqref="E235">
    <cfRule type="cellIs" priority="312" dxfId="1" operator="equal" stopIfTrue="1">
      <formula>0</formula>
    </cfRule>
  </conditionalFormatting>
  <conditionalFormatting sqref="E239">
    <cfRule type="cellIs" priority="311" dxfId="1" operator="equal" stopIfTrue="1">
      <formula>0</formula>
    </cfRule>
  </conditionalFormatting>
  <conditionalFormatting sqref="E243">
    <cfRule type="cellIs" priority="310" dxfId="1" operator="equal" stopIfTrue="1">
      <formula>0</formula>
    </cfRule>
  </conditionalFormatting>
  <conditionalFormatting sqref="E250">
    <cfRule type="cellIs" priority="309" dxfId="1" operator="equal" stopIfTrue="1">
      <formula>0</formula>
    </cfRule>
  </conditionalFormatting>
  <conditionalFormatting sqref="E258">
    <cfRule type="cellIs" priority="308" dxfId="1" operator="equal" stopIfTrue="1">
      <formula>0</formula>
    </cfRule>
  </conditionalFormatting>
  <conditionalFormatting sqref="E262">
    <cfRule type="cellIs" priority="307" dxfId="1" operator="equal" stopIfTrue="1">
      <formula>0</formula>
    </cfRule>
  </conditionalFormatting>
  <conditionalFormatting sqref="E265">
    <cfRule type="cellIs" priority="306" dxfId="1" operator="equal" stopIfTrue="1">
      <formula>0</formula>
    </cfRule>
  </conditionalFormatting>
  <conditionalFormatting sqref="E271">
    <cfRule type="cellIs" priority="305" dxfId="1" operator="equal" stopIfTrue="1">
      <formula>0</formula>
    </cfRule>
  </conditionalFormatting>
  <conditionalFormatting sqref="E275">
    <cfRule type="cellIs" priority="304" dxfId="1" operator="equal" stopIfTrue="1">
      <formula>0</formula>
    </cfRule>
  </conditionalFormatting>
  <conditionalFormatting sqref="E282">
    <cfRule type="cellIs" priority="303" dxfId="1" operator="equal" stopIfTrue="1">
      <formula>0</formula>
    </cfRule>
  </conditionalFormatting>
  <conditionalFormatting sqref="E291">
    <cfRule type="cellIs" priority="302" dxfId="1" operator="equal" stopIfTrue="1">
      <formula>0</formula>
    </cfRule>
  </conditionalFormatting>
  <conditionalFormatting sqref="A165">
    <cfRule type="cellIs" priority="299" dxfId="1" operator="equal" stopIfTrue="1">
      <formula>0</formula>
    </cfRule>
  </conditionalFormatting>
  <conditionalFormatting sqref="B44:D44">
    <cfRule type="cellIs" priority="298" dxfId="1" operator="equal" stopIfTrue="1">
      <formula>0</formula>
    </cfRule>
  </conditionalFormatting>
  <conditionalFormatting sqref="B48:D48">
    <cfRule type="cellIs" priority="297" dxfId="1" operator="equal" stopIfTrue="1">
      <formula>0</formula>
    </cfRule>
  </conditionalFormatting>
  <conditionalFormatting sqref="B52:D52">
    <cfRule type="cellIs" priority="296" dxfId="1" operator="equal" stopIfTrue="1">
      <formula>0</formula>
    </cfRule>
  </conditionalFormatting>
  <conditionalFormatting sqref="B59:D59">
    <cfRule type="cellIs" priority="295" dxfId="1" operator="equal" stopIfTrue="1">
      <formula>0</formula>
    </cfRule>
  </conditionalFormatting>
  <conditionalFormatting sqref="B65:D65">
    <cfRule type="cellIs" priority="294" dxfId="1" operator="equal" stopIfTrue="1">
      <formula>0</formula>
    </cfRule>
  </conditionalFormatting>
  <conditionalFormatting sqref="B69:D69">
    <cfRule type="cellIs" priority="293" dxfId="1" operator="equal" stopIfTrue="1">
      <formula>0</formula>
    </cfRule>
  </conditionalFormatting>
  <conditionalFormatting sqref="B73:D73">
    <cfRule type="cellIs" priority="292" dxfId="1" operator="equal" stopIfTrue="1">
      <formula>0</formula>
    </cfRule>
  </conditionalFormatting>
  <conditionalFormatting sqref="B81:D81">
    <cfRule type="cellIs" priority="291" dxfId="1" operator="equal" stopIfTrue="1">
      <formula>0</formula>
    </cfRule>
  </conditionalFormatting>
  <conditionalFormatting sqref="B84:D84">
    <cfRule type="cellIs" priority="290" dxfId="1" operator="equal" stopIfTrue="1">
      <formula>0</formula>
    </cfRule>
  </conditionalFormatting>
  <conditionalFormatting sqref="B94:D94">
    <cfRule type="cellIs" priority="289" dxfId="1" operator="equal" stopIfTrue="1">
      <formula>0</formula>
    </cfRule>
  </conditionalFormatting>
  <conditionalFormatting sqref="B98:D98">
    <cfRule type="cellIs" priority="288" dxfId="1" operator="equal" stopIfTrue="1">
      <formula>0</formula>
    </cfRule>
  </conditionalFormatting>
  <conditionalFormatting sqref="B127:D127">
    <cfRule type="cellIs" priority="287" dxfId="1" operator="equal" stopIfTrue="1">
      <formula>0</formula>
    </cfRule>
  </conditionalFormatting>
  <conditionalFormatting sqref="B131:D131">
    <cfRule type="cellIs" priority="286" dxfId="1" operator="equal" stopIfTrue="1">
      <formula>0</formula>
    </cfRule>
  </conditionalFormatting>
  <conditionalFormatting sqref="B134:D134">
    <cfRule type="cellIs" priority="285" dxfId="1" operator="equal" stopIfTrue="1">
      <formula>0</formula>
    </cfRule>
  </conditionalFormatting>
  <conditionalFormatting sqref="B139:D139">
    <cfRule type="cellIs" priority="284" dxfId="1" operator="equal" stopIfTrue="1">
      <formula>0</formula>
    </cfRule>
  </conditionalFormatting>
  <conditionalFormatting sqref="B142:D142">
    <cfRule type="cellIs" priority="283" dxfId="1" operator="equal" stopIfTrue="1">
      <formula>0</formula>
    </cfRule>
  </conditionalFormatting>
  <conditionalFormatting sqref="B166:D166">
    <cfRule type="cellIs" priority="282" dxfId="1" operator="equal" stopIfTrue="1">
      <formula>0</formula>
    </cfRule>
  </conditionalFormatting>
  <conditionalFormatting sqref="B169:D169">
    <cfRule type="cellIs" priority="281" dxfId="1" operator="equal" stopIfTrue="1">
      <formula>0</formula>
    </cfRule>
  </conditionalFormatting>
  <conditionalFormatting sqref="B174:D174">
    <cfRule type="cellIs" priority="280" dxfId="1" operator="equal" stopIfTrue="1">
      <formula>0</formula>
    </cfRule>
  </conditionalFormatting>
  <conditionalFormatting sqref="B177:D177">
    <cfRule type="cellIs" priority="279" dxfId="1" operator="equal" stopIfTrue="1">
      <formula>0</formula>
    </cfRule>
  </conditionalFormatting>
  <conditionalFormatting sqref="B180:D180">
    <cfRule type="cellIs" priority="278" dxfId="1" operator="equal" stopIfTrue="1">
      <formula>0</formula>
    </cfRule>
  </conditionalFormatting>
  <conditionalFormatting sqref="B183:D183">
    <cfRule type="cellIs" priority="277" dxfId="1" operator="equal" stopIfTrue="1">
      <formula>0</formula>
    </cfRule>
  </conditionalFormatting>
  <conditionalFormatting sqref="B192:D192">
    <cfRule type="cellIs" priority="276" dxfId="1" operator="equal" stopIfTrue="1">
      <formula>0</formula>
    </cfRule>
  </conditionalFormatting>
  <conditionalFormatting sqref="B196:D196">
    <cfRule type="cellIs" priority="275" dxfId="1" operator="equal" stopIfTrue="1">
      <formula>0</formula>
    </cfRule>
  </conditionalFormatting>
  <conditionalFormatting sqref="B199:D201">
    <cfRule type="cellIs" priority="274" dxfId="1" operator="equal" stopIfTrue="1">
      <formula>0</formula>
    </cfRule>
  </conditionalFormatting>
  <conditionalFormatting sqref="B203:D203">
    <cfRule type="cellIs" priority="273" dxfId="1" operator="equal" stopIfTrue="1">
      <formula>0</formula>
    </cfRule>
  </conditionalFormatting>
  <conditionalFormatting sqref="B206:D206">
    <cfRule type="cellIs" priority="272" dxfId="1" operator="equal" stopIfTrue="1">
      <formula>0</formula>
    </cfRule>
  </conditionalFormatting>
  <conditionalFormatting sqref="B210:D210">
    <cfRule type="cellIs" priority="271" dxfId="1" operator="equal" stopIfTrue="1">
      <formula>0</formula>
    </cfRule>
  </conditionalFormatting>
  <conditionalFormatting sqref="B214:D214">
    <cfRule type="cellIs" priority="270" dxfId="1" operator="equal" stopIfTrue="1">
      <formula>0</formula>
    </cfRule>
  </conditionalFormatting>
  <conditionalFormatting sqref="B220:D220">
    <cfRule type="cellIs" priority="269" dxfId="1" operator="equal" stopIfTrue="1">
      <formula>0</formula>
    </cfRule>
  </conditionalFormatting>
  <conditionalFormatting sqref="B223:D223">
    <cfRule type="cellIs" priority="268" dxfId="1" operator="equal" stopIfTrue="1">
      <formula>0</formula>
    </cfRule>
  </conditionalFormatting>
  <conditionalFormatting sqref="B227:D227">
    <cfRule type="cellIs" priority="267" dxfId="1" operator="equal" stopIfTrue="1">
      <formula>0</formula>
    </cfRule>
  </conditionalFormatting>
  <conditionalFormatting sqref="B231:D231">
    <cfRule type="cellIs" priority="266" dxfId="1" operator="equal" stopIfTrue="1">
      <formula>0</formula>
    </cfRule>
  </conditionalFormatting>
  <conditionalFormatting sqref="B235:D235">
    <cfRule type="cellIs" priority="265" dxfId="1" operator="equal" stopIfTrue="1">
      <formula>0</formula>
    </cfRule>
  </conditionalFormatting>
  <conditionalFormatting sqref="B239:D239">
    <cfRule type="cellIs" priority="264" dxfId="1" operator="equal" stopIfTrue="1">
      <formula>0</formula>
    </cfRule>
  </conditionalFormatting>
  <conditionalFormatting sqref="B243:D243">
    <cfRule type="cellIs" priority="263" dxfId="1" operator="equal" stopIfTrue="1">
      <formula>0</formula>
    </cfRule>
  </conditionalFormatting>
  <conditionalFormatting sqref="B250:D250">
    <cfRule type="cellIs" priority="262" dxfId="1" operator="equal" stopIfTrue="1">
      <formula>0</formula>
    </cfRule>
  </conditionalFormatting>
  <conditionalFormatting sqref="B258:D258">
    <cfRule type="cellIs" priority="261" dxfId="1" operator="equal" stopIfTrue="1">
      <formula>0</formula>
    </cfRule>
  </conditionalFormatting>
  <conditionalFormatting sqref="B262:D262">
    <cfRule type="cellIs" priority="260" dxfId="1" operator="equal" stopIfTrue="1">
      <formula>0</formula>
    </cfRule>
  </conditionalFormatting>
  <conditionalFormatting sqref="B265:D265">
    <cfRule type="cellIs" priority="259" dxfId="1" operator="equal" stopIfTrue="1">
      <formula>0</formula>
    </cfRule>
  </conditionalFormatting>
  <conditionalFormatting sqref="B271:D271">
    <cfRule type="cellIs" priority="258" dxfId="1" operator="equal" stopIfTrue="1">
      <formula>0</formula>
    </cfRule>
  </conditionalFormatting>
  <conditionalFormatting sqref="B275:D275">
    <cfRule type="cellIs" priority="257" dxfId="1" operator="equal" stopIfTrue="1">
      <formula>0</formula>
    </cfRule>
  </conditionalFormatting>
  <conditionalFormatting sqref="B282:D282">
    <cfRule type="cellIs" priority="256" dxfId="1" operator="equal" stopIfTrue="1">
      <formula>0</formula>
    </cfRule>
  </conditionalFormatting>
  <conditionalFormatting sqref="B291:D291">
    <cfRule type="cellIs" priority="255" dxfId="1" operator="equal" stopIfTrue="1">
      <formula>0</formula>
    </cfRule>
  </conditionalFormatting>
  <conditionalFormatting sqref="I94">
    <cfRule type="cellIs" priority="254" dxfId="1" operator="equal" stopIfTrue="1">
      <formula>0</formula>
    </cfRule>
  </conditionalFormatting>
  <conditionalFormatting sqref="I84">
    <cfRule type="cellIs" priority="253" dxfId="1" operator="equal" stopIfTrue="1">
      <formula>0</formula>
    </cfRule>
  </conditionalFormatting>
  <conditionalFormatting sqref="I73">
    <cfRule type="cellIs" priority="252" dxfId="1" operator="equal" stopIfTrue="1">
      <formula>0</formula>
    </cfRule>
  </conditionalFormatting>
  <conditionalFormatting sqref="I69">
    <cfRule type="cellIs" priority="251" dxfId="1" operator="equal" stopIfTrue="1">
      <formula>0</formula>
    </cfRule>
  </conditionalFormatting>
  <conditionalFormatting sqref="I65">
    <cfRule type="cellIs" priority="250" dxfId="1" operator="equal" stopIfTrue="1">
      <formula>0</formula>
    </cfRule>
  </conditionalFormatting>
  <conditionalFormatting sqref="I59">
    <cfRule type="cellIs" priority="249" dxfId="1" operator="equal" stopIfTrue="1">
      <formula>0</formula>
    </cfRule>
  </conditionalFormatting>
  <conditionalFormatting sqref="I127">
    <cfRule type="cellIs" priority="248" dxfId="1" operator="equal" stopIfTrue="1">
      <formula>0</formula>
    </cfRule>
  </conditionalFormatting>
  <conditionalFormatting sqref="I291">
    <cfRule type="cellIs" priority="247" dxfId="1" operator="equal" stopIfTrue="1">
      <formula>0</formula>
    </cfRule>
  </conditionalFormatting>
  <conditionalFormatting sqref="I192">
    <cfRule type="cellIs" priority="246" dxfId="1" operator="equal" stopIfTrue="1">
      <formula>0</formula>
    </cfRule>
  </conditionalFormatting>
  <conditionalFormatting sqref="I196">
    <cfRule type="cellIs" priority="245" dxfId="1" operator="equal" stopIfTrue="1">
      <formula>0</formula>
    </cfRule>
  </conditionalFormatting>
  <conditionalFormatting sqref="I203">
    <cfRule type="cellIs" priority="244" dxfId="1" operator="equal" stopIfTrue="1">
      <formula>0</formula>
    </cfRule>
  </conditionalFormatting>
  <conditionalFormatting sqref="I227 I231 I235">
    <cfRule type="cellIs" priority="243" dxfId="1" operator="equal" stopIfTrue="1">
      <formula>0</formula>
    </cfRule>
  </conditionalFormatting>
  <conditionalFormatting sqref="I220">
    <cfRule type="cellIs" priority="242" dxfId="1" operator="equal" stopIfTrue="1">
      <formula>0</formula>
    </cfRule>
  </conditionalFormatting>
  <conditionalFormatting sqref="I275">
    <cfRule type="cellIs" priority="241" dxfId="1" operator="equal" stopIfTrue="1">
      <formula>0</formula>
    </cfRule>
  </conditionalFormatting>
  <conditionalFormatting sqref="I166">
    <cfRule type="cellIs" priority="240" dxfId="1" operator="equal" stopIfTrue="1">
      <formula>0</formula>
    </cfRule>
  </conditionalFormatting>
  <conditionalFormatting sqref="J131:L131">
    <cfRule type="cellIs" priority="235" dxfId="1" operator="equal" stopIfTrue="1">
      <formula>0</formula>
    </cfRule>
  </conditionalFormatting>
  <conditionalFormatting sqref="J134">
    <cfRule type="cellIs" priority="234" dxfId="1" operator="equal" stopIfTrue="1">
      <formula>0</formula>
    </cfRule>
  </conditionalFormatting>
  <conditionalFormatting sqref="A335">
    <cfRule type="cellIs" priority="233" dxfId="1" operator="equal" stopIfTrue="1">
      <formula>0</formula>
    </cfRule>
  </conditionalFormatting>
  <conditionalFormatting sqref="A88 J88:L88">
    <cfRule type="cellIs" priority="232" dxfId="1" operator="equal" stopIfTrue="1">
      <formula>0</formula>
    </cfRule>
  </conditionalFormatting>
  <conditionalFormatting sqref="A89:A90">
    <cfRule type="cellIs" priority="230" dxfId="1" operator="equal" stopIfTrue="1">
      <formula>0</formula>
    </cfRule>
  </conditionalFormatting>
  <conditionalFormatting sqref="E88">
    <cfRule type="cellIs" priority="229" dxfId="1" operator="equal" stopIfTrue="1">
      <formula>0</formula>
    </cfRule>
  </conditionalFormatting>
  <conditionalFormatting sqref="B88:D88">
    <cfRule type="cellIs" priority="228" dxfId="1" operator="equal" stopIfTrue="1">
      <formula>0</formula>
    </cfRule>
  </conditionalFormatting>
  <conditionalFormatting sqref="I88">
    <cfRule type="cellIs" priority="227" dxfId="1" operator="equal" stopIfTrue="1">
      <formula>0</formula>
    </cfRule>
  </conditionalFormatting>
  <conditionalFormatting sqref="H333:H334 H336:H358">
    <cfRule type="cellIs" priority="225" dxfId="1" operator="equal" stopIfTrue="1">
      <formula>0</formula>
    </cfRule>
  </conditionalFormatting>
  <conditionalFormatting sqref="A333:A334 A336:A358">
    <cfRule type="cellIs" priority="226" dxfId="1" operator="equal" stopIfTrue="1">
      <formula>0</formula>
    </cfRule>
  </conditionalFormatting>
  <conditionalFormatting sqref="G333:G334 G336:G358">
    <cfRule type="cellIs" priority="223" dxfId="1" operator="equal" stopIfTrue="1">
      <formula>0</formula>
    </cfRule>
  </conditionalFormatting>
  <conditionalFormatting sqref="E333:F334 E336:F358">
    <cfRule type="cellIs" priority="224" dxfId="1" operator="equal" stopIfTrue="1">
      <formula>0</formula>
    </cfRule>
  </conditionalFormatting>
  <conditionalFormatting sqref="A147">
    <cfRule type="cellIs" priority="222" dxfId="1" operator="equal" stopIfTrue="1">
      <formula>0</formula>
    </cfRule>
  </conditionalFormatting>
  <conditionalFormatting sqref="E148:E149">
    <cfRule type="cellIs" priority="221" dxfId="1" operator="equal" stopIfTrue="1">
      <formula>0</formula>
    </cfRule>
  </conditionalFormatting>
  <conditionalFormatting sqref="A148">
    <cfRule type="cellIs" priority="220" dxfId="1" operator="equal" stopIfTrue="1">
      <formula>0</formula>
    </cfRule>
  </conditionalFormatting>
  <conditionalFormatting sqref="E147">
    <cfRule type="cellIs" priority="219" dxfId="1" operator="equal" stopIfTrue="1">
      <formula>0</formula>
    </cfRule>
  </conditionalFormatting>
  <conditionalFormatting sqref="B147:D147">
    <cfRule type="cellIs" priority="218" dxfId="1" operator="equal" stopIfTrue="1">
      <formula>0</formula>
    </cfRule>
  </conditionalFormatting>
  <conditionalFormatting sqref="A150">
    <cfRule type="cellIs" priority="217" dxfId="1" operator="equal" stopIfTrue="1">
      <formula>0</formula>
    </cfRule>
  </conditionalFormatting>
  <conditionalFormatting sqref="A151">
    <cfRule type="cellIs" priority="215" dxfId="1" operator="equal" stopIfTrue="1">
      <formula>0</formula>
    </cfRule>
  </conditionalFormatting>
  <conditionalFormatting sqref="E150">
    <cfRule type="cellIs" priority="214" dxfId="1" operator="equal" stopIfTrue="1">
      <formula>0</formula>
    </cfRule>
  </conditionalFormatting>
  <conditionalFormatting sqref="B150:D150">
    <cfRule type="cellIs" priority="213" dxfId="1" operator="equal" stopIfTrue="1">
      <formula>0</formula>
    </cfRule>
  </conditionalFormatting>
  <conditionalFormatting sqref="A154">
    <cfRule type="cellIs" priority="212" dxfId="1" operator="equal" stopIfTrue="1">
      <formula>0</formula>
    </cfRule>
  </conditionalFormatting>
  <conditionalFormatting sqref="E155:E156">
    <cfRule type="cellIs" priority="211" dxfId="1" operator="equal" stopIfTrue="1">
      <formula>0</formula>
    </cfRule>
  </conditionalFormatting>
  <conditionalFormatting sqref="A155">
    <cfRule type="cellIs" priority="210" dxfId="1" operator="equal" stopIfTrue="1">
      <formula>0</formula>
    </cfRule>
  </conditionalFormatting>
  <conditionalFormatting sqref="E154">
    <cfRule type="cellIs" priority="209" dxfId="1" operator="equal" stopIfTrue="1">
      <formula>0</formula>
    </cfRule>
  </conditionalFormatting>
  <conditionalFormatting sqref="B154:D154">
    <cfRule type="cellIs" priority="208" dxfId="1" operator="equal" stopIfTrue="1">
      <formula>0</formula>
    </cfRule>
  </conditionalFormatting>
  <conditionalFormatting sqref="I147">
    <cfRule type="cellIs" priority="207" dxfId="1" operator="equal" stopIfTrue="1">
      <formula>0</formula>
    </cfRule>
  </conditionalFormatting>
  <conditionalFormatting sqref="I150">
    <cfRule type="cellIs" priority="206" dxfId="1" operator="equal" stopIfTrue="1">
      <formula>0</formula>
    </cfRule>
  </conditionalFormatting>
  <conditionalFormatting sqref="I154">
    <cfRule type="cellIs" priority="205" dxfId="1" operator="equal" stopIfTrue="1">
      <formula>0</formula>
    </cfRule>
  </conditionalFormatting>
  <conditionalFormatting sqref="E56">
    <cfRule type="cellIs" priority="203" dxfId="1" operator="equal" stopIfTrue="1">
      <formula>0</formula>
    </cfRule>
  </conditionalFormatting>
  <conditionalFormatting sqref="B56:D56">
    <cfRule type="cellIs" priority="204" dxfId="1" operator="equal" stopIfTrue="1">
      <formula>0</formula>
    </cfRule>
  </conditionalFormatting>
  <conditionalFormatting sqref="B77:D77">
    <cfRule type="cellIs" priority="200" dxfId="1" operator="equal" stopIfTrue="1">
      <formula>0</formula>
    </cfRule>
  </conditionalFormatting>
  <conditionalFormatting sqref="E78:E80">
    <cfRule type="cellIs" priority="202" dxfId="1" operator="equal" stopIfTrue="1">
      <formula>0</formula>
    </cfRule>
  </conditionalFormatting>
  <conditionalFormatting sqref="E77">
    <cfRule type="cellIs" priority="201" dxfId="1" operator="equal" stopIfTrue="1">
      <formula>0</formula>
    </cfRule>
  </conditionalFormatting>
  <conditionalFormatting sqref="B246:D246">
    <cfRule type="cellIs" priority="199" dxfId="1" operator="equal" stopIfTrue="1">
      <formula>0</formula>
    </cfRule>
  </conditionalFormatting>
  <conditionalFormatting sqref="E246">
    <cfRule type="cellIs" priority="198" dxfId="1" operator="equal" stopIfTrue="1">
      <formula>0</formula>
    </cfRule>
  </conditionalFormatting>
  <conditionalFormatting sqref="I239">
    <cfRule type="cellIs" priority="197" dxfId="1" operator="equal" stopIfTrue="1">
      <formula>0</formula>
    </cfRule>
  </conditionalFormatting>
  <conditionalFormatting sqref="I265">
    <cfRule type="cellIs" priority="196" dxfId="1" operator="equal" stopIfTrue="1">
      <formula>0</formula>
    </cfRule>
  </conditionalFormatting>
  <conditionalFormatting sqref="I262">
    <cfRule type="cellIs" priority="195" dxfId="1" operator="equal" stopIfTrue="1">
      <formula>0</formula>
    </cfRule>
  </conditionalFormatting>
  <conditionalFormatting sqref="E47">
    <cfRule type="cellIs" priority="193" dxfId="1" operator="equal" stopIfTrue="1">
      <formula>0</formula>
    </cfRule>
  </conditionalFormatting>
  <conditionalFormatting sqref="E40">
    <cfRule type="cellIs" priority="192" dxfId="1" operator="equal" stopIfTrue="1">
      <formula>0</formula>
    </cfRule>
  </conditionalFormatting>
  <conditionalFormatting sqref="E68">
    <cfRule type="cellIs" priority="184" dxfId="1" operator="equal" stopIfTrue="1">
      <formula>0</formula>
    </cfRule>
  </conditionalFormatting>
  <conditionalFormatting sqref="E129">
    <cfRule type="cellIs" priority="179" dxfId="1" operator="equal" stopIfTrue="1">
      <formula>0</formula>
    </cfRule>
  </conditionalFormatting>
  <conditionalFormatting sqref="E157">
    <cfRule type="cellIs" priority="177" dxfId="1" operator="equal" stopIfTrue="1">
      <formula>0</formula>
    </cfRule>
  </conditionalFormatting>
  <conditionalFormatting sqref="J158:L158">
    <cfRule type="cellIs" priority="176" dxfId="1" operator="equal" stopIfTrue="1">
      <formula>0</formula>
    </cfRule>
  </conditionalFormatting>
  <conditionalFormatting sqref="A158">
    <cfRule type="cellIs" priority="175" dxfId="1" operator="equal" stopIfTrue="1">
      <formula>0</formula>
    </cfRule>
  </conditionalFormatting>
  <conditionalFormatting sqref="E159:E160">
    <cfRule type="cellIs" priority="174" dxfId="1" operator="equal" stopIfTrue="1">
      <formula>0</formula>
    </cfRule>
  </conditionalFormatting>
  <conditionalFormatting sqref="A159">
    <cfRule type="cellIs" priority="173" dxfId="1" operator="equal" stopIfTrue="1">
      <formula>0</formula>
    </cfRule>
  </conditionalFormatting>
  <conditionalFormatting sqref="E158">
    <cfRule type="cellIs" priority="172" dxfId="1" operator="equal" stopIfTrue="1">
      <formula>0</formula>
    </cfRule>
  </conditionalFormatting>
  <conditionalFormatting sqref="B158:D158">
    <cfRule type="cellIs" priority="171" dxfId="1" operator="equal" stopIfTrue="1">
      <formula>0</formula>
    </cfRule>
  </conditionalFormatting>
  <conditionalFormatting sqref="I158">
    <cfRule type="cellIs" priority="170" dxfId="1" operator="equal" stopIfTrue="1">
      <formula>0</formula>
    </cfRule>
  </conditionalFormatting>
  <conditionalFormatting sqref="E202">
    <cfRule type="cellIs" priority="169" dxfId="1" operator="equal" stopIfTrue="1">
      <formula>0</formula>
    </cfRule>
  </conditionalFormatting>
  <conditionalFormatting sqref="E209">
    <cfRule type="cellIs" priority="168" dxfId="1" operator="equal" stopIfTrue="1">
      <formula>0</formula>
    </cfRule>
  </conditionalFormatting>
  <conditionalFormatting sqref="I189">
    <cfRule type="cellIs" priority="161" dxfId="1" operator="equal" stopIfTrue="1">
      <formula>0</formula>
    </cfRule>
  </conditionalFormatting>
  <conditionalFormatting sqref="A189 J189:L189">
    <cfRule type="cellIs" priority="166" dxfId="1" operator="equal" stopIfTrue="1">
      <formula>0</formula>
    </cfRule>
  </conditionalFormatting>
  <conditionalFormatting sqref="E190:E191">
    <cfRule type="cellIs" priority="165" dxfId="1" operator="equal" stopIfTrue="1">
      <formula>0</formula>
    </cfRule>
  </conditionalFormatting>
  <conditionalFormatting sqref="A190">
    <cfRule type="cellIs" priority="164" dxfId="1" operator="equal" stopIfTrue="1">
      <formula>0</formula>
    </cfRule>
  </conditionalFormatting>
  <conditionalFormatting sqref="E189">
    <cfRule type="cellIs" priority="163" dxfId="1" operator="equal" stopIfTrue="1">
      <formula>0</formula>
    </cfRule>
  </conditionalFormatting>
  <conditionalFormatting sqref="B189:D189">
    <cfRule type="cellIs" priority="162" dxfId="1" operator="equal" stopIfTrue="1">
      <formula>0</formula>
    </cfRule>
  </conditionalFormatting>
  <conditionalFormatting sqref="E269">
    <cfRule type="cellIs" priority="158" dxfId="1" operator="equal" stopIfTrue="1">
      <formula>0</formula>
    </cfRule>
  </conditionalFormatting>
  <conditionalFormatting sqref="E270 E268">
    <cfRule type="cellIs" priority="159" dxfId="1" operator="equal" stopIfTrue="1">
      <formula>0</formula>
    </cfRule>
  </conditionalFormatting>
  <conditionalFormatting sqref="A186 J186:L186">
    <cfRule type="cellIs" priority="154" dxfId="1" operator="equal" stopIfTrue="1">
      <formula>0</formula>
    </cfRule>
  </conditionalFormatting>
  <conditionalFormatting sqref="E187:E188">
    <cfRule type="cellIs" priority="153" dxfId="1" operator="equal" stopIfTrue="1">
      <formula>0</formula>
    </cfRule>
  </conditionalFormatting>
  <conditionalFormatting sqref="A187">
    <cfRule type="cellIs" priority="152" dxfId="1" operator="equal" stopIfTrue="1">
      <formula>0</formula>
    </cfRule>
  </conditionalFormatting>
  <conditionalFormatting sqref="E186">
    <cfRule type="cellIs" priority="151" dxfId="1" operator="equal" stopIfTrue="1">
      <formula>0</formula>
    </cfRule>
  </conditionalFormatting>
  <conditionalFormatting sqref="B186:D186">
    <cfRule type="cellIs" priority="150" dxfId="1" operator="equal" stopIfTrue="1">
      <formula>0</formula>
    </cfRule>
  </conditionalFormatting>
  <conditionalFormatting sqref="I271">
    <cfRule type="cellIs" priority="149" dxfId="1" operator="equal" stopIfTrue="1">
      <formula>0</formula>
    </cfRule>
  </conditionalFormatting>
  <conditionalFormatting sqref="I186">
    <cfRule type="cellIs" priority="148" dxfId="1" operator="equal" stopIfTrue="1">
      <formula>0</formula>
    </cfRule>
  </conditionalFormatting>
  <conditionalFormatting sqref="I183">
    <cfRule type="cellIs" priority="147" dxfId="1" operator="equal" stopIfTrue="1">
      <formula>0</formula>
    </cfRule>
  </conditionalFormatting>
  <conditionalFormatting sqref="I180">
    <cfRule type="cellIs" priority="146" dxfId="1" operator="equal" stopIfTrue="1">
      <formula>0</formula>
    </cfRule>
  </conditionalFormatting>
  <conditionalFormatting sqref="I177">
    <cfRule type="cellIs" priority="145" dxfId="1" operator="equal" stopIfTrue="1">
      <formula>0</formula>
    </cfRule>
  </conditionalFormatting>
  <conditionalFormatting sqref="I174">
    <cfRule type="cellIs" priority="144" dxfId="1" operator="equal" stopIfTrue="1">
      <formula>0</formula>
    </cfRule>
  </conditionalFormatting>
  <conditionalFormatting sqref="E170">
    <cfRule type="cellIs" priority="143" dxfId="1" operator="equal" stopIfTrue="1">
      <formula>0</formula>
    </cfRule>
  </conditionalFormatting>
  <conditionalFormatting sqref="E171">
    <cfRule type="cellIs" priority="142" dxfId="1" operator="equal" stopIfTrue="1">
      <formula>0</formula>
    </cfRule>
  </conditionalFormatting>
  <conditionalFormatting sqref="B298:D298">
    <cfRule type="cellIs" priority="134" dxfId="1" operator="equal" stopIfTrue="1">
      <formula>0</formula>
    </cfRule>
  </conditionalFormatting>
  <conditionalFormatting sqref="B302:D302">
    <cfRule type="cellIs" priority="128" dxfId="1" operator="equal" stopIfTrue="1">
      <formula>0</formula>
    </cfRule>
  </conditionalFormatting>
  <conditionalFormatting sqref="E301 I298:L298">
    <cfRule type="cellIs" priority="140" dxfId="1" operator="equal" stopIfTrue="1">
      <formula>0</formula>
    </cfRule>
  </conditionalFormatting>
  <conditionalFormatting sqref="A298">
    <cfRule type="cellIs" priority="139" dxfId="1" operator="equal" stopIfTrue="1">
      <formula>0</formula>
    </cfRule>
  </conditionalFormatting>
  <conditionalFormatting sqref="B312:D312">
    <cfRule type="cellIs" priority="110" dxfId="1" operator="equal" stopIfTrue="1">
      <formula>0</formula>
    </cfRule>
  </conditionalFormatting>
  <conditionalFormatting sqref="B329:D329">
    <cfRule type="cellIs" priority="77" dxfId="1" operator="equal" stopIfTrue="1">
      <formula>0</formula>
    </cfRule>
  </conditionalFormatting>
  <conditionalFormatting sqref="E303:E304">
    <cfRule type="cellIs" priority="131" dxfId="1" operator="equal" stopIfTrue="1">
      <formula>0</formula>
    </cfRule>
  </conditionalFormatting>
  <conditionalFormatting sqref="E305">
    <cfRule type="cellIs" priority="130" dxfId="1" operator="equal" stopIfTrue="1">
      <formula>0</formula>
    </cfRule>
  </conditionalFormatting>
  <conditionalFormatting sqref="E302">
    <cfRule type="cellIs" priority="129" dxfId="1" operator="equal" stopIfTrue="1">
      <formula>0</formula>
    </cfRule>
  </conditionalFormatting>
  <conditionalFormatting sqref="E316 I312:L312">
    <cfRule type="cellIs" priority="118" dxfId="1" operator="equal" stopIfTrue="1">
      <formula>0</formula>
    </cfRule>
  </conditionalFormatting>
  <conditionalFormatting sqref="E307">
    <cfRule type="cellIs" priority="120" dxfId="1" operator="equal" stopIfTrue="1">
      <formula>0</formula>
    </cfRule>
  </conditionalFormatting>
  <conditionalFormatting sqref="A312">
    <cfRule type="cellIs" priority="117" dxfId="1" operator="equal" stopIfTrue="1">
      <formula>0</formula>
    </cfRule>
  </conditionalFormatting>
  <conditionalFormatting sqref="B307:D307">
    <cfRule type="cellIs" priority="119" dxfId="1" operator="equal" stopIfTrue="1">
      <formula>0</formula>
    </cfRule>
  </conditionalFormatting>
  <conditionalFormatting sqref="E310">
    <cfRule type="cellIs" priority="121" dxfId="1" operator="equal" stopIfTrue="1">
      <formula>0</formula>
    </cfRule>
  </conditionalFormatting>
  <conditionalFormatting sqref="E313">
    <cfRule type="cellIs" priority="115" dxfId="1" operator="equal" stopIfTrue="1">
      <formula>0</formula>
    </cfRule>
  </conditionalFormatting>
  <conditionalFormatting sqref="E314">
    <cfRule type="cellIs" priority="114" dxfId="1" operator="equal" stopIfTrue="1">
      <formula>0</formula>
    </cfRule>
  </conditionalFormatting>
  <conditionalFormatting sqref="E298">
    <cfRule type="cellIs" priority="135" dxfId="1" operator="equal" stopIfTrue="1">
      <formula>0</formula>
    </cfRule>
  </conditionalFormatting>
  <conditionalFormatting sqref="E299:E300">
    <cfRule type="cellIs" priority="136" dxfId="1" operator="equal" stopIfTrue="1">
      <formula>0</formula>
    </cfRule>
  </conditionalFormatting>
  <conditionalFormatting sqref="E306 I302:L302">
    <cfRule type="cellIs" priority="133" dxfId="1" operator="equal" stopIfTrue="1">
      <formula>0</formula>
    </cfRule>
  </conditionalFormatting>
  <conditionalFormatting sqref="A302">
    <cfRule type="cellIs" priority="132" dxfId="1" operator="equal" stopIfTrue="1">
      <formula>0</formula>
    </cfRule>
  </conditionalFormatting>
  <conditionalFormatting sqref="E309">
    <cfRule type="cellIs" priority="123" dxfId="1" operator="equal" stopIfTrue="1">
      <formula>0</formula>
    </cfRule>
  </conditionalFormatting>
  <conditionalFormatting sqref="E311 I307:L307">
    <cfRule type="cellIs" priority="127" dxfId="1" operator="equal" stopIfTrue="1">
      <formula>0</formula>
    </cfRule>
  </conditionalFormatting>
  <conditionalFormatting sqref="A307">
    <cfRule type="cellIs" priority="126" dxfId="1" operator="equal" stopIfTrue="1">
      <formula>0</formula>
    </cfRule>
  </conditionalFormatting>
  <conditionalFormatting sqref="E308">
    <cfRule type="cellIs" priority="124" dxfId="1" operator="equal" stopIfTrue="1">
      <formula>0</formula>
    </cfRule>
  </conditionalFormatting>
  <conditionalFormatting sqref="B317:D317">
    <cfRule type="cellIs" priority="101" dxfId="1" operator="equal" stopIfTrue="1">
      <formula>0</formula>
    </cfRule>
  </conditionalFormatting>
  <conditionalFormatting sqref="A317">
    <cfRule type="cellIs" priority="108" dxfId="1" operator="equal" stopIfTrue="1">
      <formula>0</formula>
    </cfRule>
  </conditionalFormatting>
  <conditionalFormatting sqref="B322:D322">
    <cfRule type="cellIs" priority="93" dxfId="1" operator="equal" stopIfTrue="1">
      <formula>0</formula>
    </cfRule>
  </conditionalFormatting>
  <conditionalFormatting sqref="E315">
    <cfRule type="cellIs" priority="112" dxfId="1" operator="equal" stopIfTrue="1">
      <formula>0</formula>
    </cfRule>
  </conditionalFormatting>
  <conditionalFormatting sqref="E321 I317:L317">
    <cfRule type="cellIs" priority="109" dxfId="1" operator="equal" stopIfTrue="1">
      <formula>0</formula>
    </cfRule>
  </conditionalFormatting>
  <conditionalFormatting sqref="E312">
    <cfRule type="cellIs" priority="111" dxfId="1" operator="equal" stopIfTrue="1">
      <formula>0</formula>
    </cfRule>
  </conditionalFormatting>
  <conditionalFormatting sqref="E318">
    <cfRule type="cellIs" priority="106" dxfId="1" operator="equal" stopIfTrue="1">
      <formula>0</formula>
    </cfRule>
  </conditionalFormatting>
  <conditionalFormatting sqref="E319">
    <cfRule type="cellIs" priority="105" dxfId="1" operator="equal" stopIfTrue="1">
      <formula>0</formula>
    </cfRule>
  </conditionalFormatting>
  <conditionalFormatting sqref="B325:D325">
    <cfRule type="cellIs" priority="85" dxfId="1" operator="equal" stopIfTrue="1">
      <formula>0</formula>
    </cfRule>
  </conditionalFormatting>
  <conditionalFormatting sqref="E320">
    <cfRule type="cellIs" priority="103" dxfId="1" operator="equal" stopIfTrue="1">
      <formula>0</formula>
    </cfRule>
  </conditionalFormatting>
  <conditionalFormatting sqref="I322:L322">
    <cfRule type="cellIs" priority="100" dxfId="1" operator="equal" stopIfTrue="1">
      <formula>0</formula>
    </cfRule>
  </conditionalFormatting>
  <conditionalFormatting sqref="E317">
    <cfRule type="cellIs" priority="102" dxfId="1" operator="equal" stopIfTrue="1">
      <formula>0</formula>
    </cfRule>
  </conditionalFormatting>
  <conditionalFormatting sqref="A322">
    <cfRule type="cellIs" priority="99" dxfId="1" operator="equal" stopIfTrue="1">
      <formula>0</formula>
    </cfRule>
  </conditionalFormatting>
  <conditionalFormatting sqref="E323">
    <cfRule type="cellIs" priority="97" dxfId="1" operator="equal" stopIfTrue="1">
      <formula>0</formula>
    </cfRule>
  </conditionalFormatting>
  <conditionalFormatting sqref="E324">
    <cfRule type="cellIs" priority="96" dxfId="1" operator="equal" stopIfTrue="1">
      <formula>0</formula>
    </cfRule>
  </conditionalFormatting>
  <conditionalFormatting sqref="E322">
    <cfRule type="cellIs" priority="94" dxfId="1" operator="equal" stopIfTrue="1">
      <formula>0</formula>
    </cfRule>
  </conditionalFormatting>
  <conditionalFormatting sqref="E330">
    <cfRule type="cellIs" priority="81" dxfId="1" operator="equal" stopIfTrue="1">
      <formula>0</formula>
    </cfRule>
  </conditionalFormatting>
  <conditionalFormatting sqref="I329:L329">
    <cfRule type="cellIs" priority="84" dxfId="1" operator="equal" stopIfTrue="1">
      <formula>0</formula>
    </cfRule>
  </conditionalFormatting>
  <conditionalFormatting sqref="A329">
    <cfRule type="cellIs" priority="83" dxfId="1" operator="equal" stopIfTrue="1">
      <formula>0</formula>
    </cfRule>
  </conditionalFormatting>
  <conditionalFormatting sqref="E331">
    <cfRule type="cellIs" priority="80" dxfId="1" operator="equal" stopIfTrue="1">
      <formula>0</formula>
    </cfRule>
  </conditionalFormatting>
  <conditionalFormatting sqref="E329">
    <cfRule type="cellIs" priority="78" dxfId="1" operator="equal" stopIfTrue="1">
      <formula>0</formula>
    </cfRule>
  </conditionalFormatting>
  <conditionalFormatting sqref="E326:E327">
    <cfRule type="cellIs" priority="89" dxfId="1" operator="equal" stopIfTrue="1">
      <formula>0</formula>
    </cfRule>
  </conditionalFormatting>
  <conditionalFormatting sqref="I325:L325">
    <cfRule type="cellIs" priority="92" dxfId="1" operator="equal" stopIfTrue="1">
      <formula>0</formula>
    </cfRule>
  </conditionalFormatting>
  <conditionalFormatting sqref="A325">
    <cfRule type="cellIs" priority="91" dxfId="1" operator="equal" stopIfTrue="1">
      <formula>0</formula>
    </cfRule>
  </conditionalFormatting>
  <conditionalFormatting sqref="E328">
    <cfRule type="cellIs" priority="88" dxfId="1" operator="equal" stopIfTrue="1">
      <formula>0</formula>
    </cfRule>
  </conditionalFormatting>
  <conditionalFormatting sqref="E325">
    <cfRule type="cellIs" priority="86" dxfId="1" operator="equal" stopIfTrue="1">
      <formula>0</formula>
    </cfRule>
  </conditionalFormatting>
  <conditionalFormatting sqref="M161:IV164">
    <cfRule type="cellIs" priority="76" dxfId="1" operator="equal" stopIfTrue="1">
      <formula>0</formula>
    </cfRule>
  </conditionalFormatting>
  <conditionalFormatting sqref="J161:L161">
    <cfRule type="cellIs" priority="75" dxfId="1" operator="equal" stopIfTrue="1">
      <formula>0</formula>
    </cfRule>
  </conditionalFormatting>
  <conditionalFormatting sqref="A161">
    <cfRule type="cellIs" priority="74" dxfId="1" operator="equal" stopIfTrue="1">
      <formula>0</formula>
    </cfRule>
  </conditionalFormatting>
  <conditionalFormatting sqref="E162:E164">
    <cfRule type="cellIs" priority="73" dxfId="1" operator="equal" stopIfTrue="1">
      <formula>0</formula>
    </cfRule>
  </conditionalFormatting>
  <conditionalFormatting sqref="A162:A163">
    <cfRule type="cellIs" priority="72" dxfId="1" operator="equal" stopIfTrue="1">
      <formula>0</formula>
    </cfRule>
  </conditionalFormatting>
  <conditionalFormatting sqref="E161">
    <cfRule type="cellIs" priority="71" dxfId="1" operator="equal" stopIfTrue="1">
      <formula>0</formula>
    </cfRule>
  </conditionalFormatting>
  <conditionalFormatting sqref="B161:D161">
    <cfRule type="cellIs" priority="70" dxfId="1" operator="equal" stopIfTrue="1">
      <formula>0</formula>
    </cfRule>
  </conditionalFormatting>
  <conditionalFormatting sqref="I161">
    <cfRule type="cellIs" priority="69" dxfId="1" operator="equal" stopIfTrue="1">
      <formula>0</formula>
    </cfRule>
  </conditionalFormatting>
  <conditionalFormatting sqref="E103:E105 M102:IV105">
    <cfRule type="cellIs" priority="68" dxfId="1" operator="equal" stopIfTrue="1">
      <formula>0</formula>
    </cfRule>
  </conditionalFormatting>
  <conditionalFormatting sqref="A102 J102:L102">
    <cfRule type="cellIs" priority="67" dxfId="1" operator="equal" stopIfTrue="1">
      <formula>0</formula>
    </cfRule>
  </conditionalFormatting>
  <conditionalFormatting sqref="A103">
    <cfRule type="cellIs" priority="65" dxfId="1" operator="equal" stopIfTrue="1">
      <formula>0</formula>
    </cfRule>
  </conditionalFormatting>
  <conditionalFormatting sqref="E102">
    <cfRule type="cellIs" priority="64" dxfId="1" operator="equal" stopIfTrue="1">
      <formula>0</formula>
    </cfRule>
  </conditionalFormatting>
  <conditionalFormatting sqref="B102:D102">
    <cfRule type="cellIs" priority="63" dxfId="1" operator="equal" stopIfTrue="1">
      <formula>0</formula>
    </cfRule>
  </conditionalFormatting>
  <conditionalFormatting sqref="I102">
    <cfRule type="cellIs" priority="62" dxfId="1" operator="equal" stopIfTrue="1">
      <formula>0</formula>
    </cfRule>
  </conditionalFormatting>
  <conditionalFormatting sqref="E107:E109 M106:IV109">
    <cfRule type="cellIs" priority="60" dxfId="1" operator="equal" stopIfTrue="1">
      <formula>0</formula>
    </cfRule>
  </conditionalFormatting>
  <conditionalFormatting sqref="A106 J106:L106">
    <cfRule type="cellIs" priority="59" dxfId="1" operator="equal" stopIfTrue="1">
      <formula>0</formula>
    </cfRule>
  </conditionalFormatting>
  <conditionalFormatting sqref="A107">
    <cfRule type="cellIs" priority="57" dxfId="1" operator="equal" stopIfTrue="1">
      <formula>0</formula>
    </cfRule>
  </conditionalFormatting>
  <conditionalFormatting sqref="E106">
    <cfRule type="cellIs" priority="56" dxfId="1" operator="equal" stopIfTrue="1">
      <formula>0</formula>
    </cfRule>
  </conditionalFormatting>
  <conditionalFormatting sqref="B106:D106">
    <cfRule type="cellIs" priority="55" dxfId="1" operator="equal" stopIfTrue="1">
      <formula>0</formula>
    </cfRule>
  </conditionalFormatting>
  <conditionalFormatting sqref="I106">
    <cfRule type="cellIs" priority="54" dxfId="1" operator="equal" stopIfTrue="1">
      <formula>0</formula>
    </cfRule>
  </conditionalFormatting>
  <conditionalFormatting sqref="E111:E113 M110:IV113">
    <cfRule type="cellIs" priority="51" dxfId="1" operator="equal" stopIfTrue="1">
      <formula>0</formula>
    </cfRule>
  </conditionalFormatting>
  <conditionalFormatting sqref="A110 J110:L110">
    <cfRule type="cellIs" priority="50" dxfId="1" operator="equal" stopIfTrue="1">
      <formula>0</formula>
    </cfRule>
  </conditionalFormatting>
  <conditionalFormatting sqref="A111">
    <cfRule type="cellIs" priority="48" dxfId="1" operator="equal" stopIfTrue="1">
      <formula>0</formula>
    </cfRule>
  </conditionalFormatting>
  <conditionalFormatting sqref="E110">
    <cfRule type="cellIs" priority="47" dxfId="1" operator="equal" stopIfTrue="1">
      <formula>0</formula>
    </cfRule>
  </conditionalFormatting>
  <conditionalFormatting sqref="B110:D110">
    <cfRule type="cellIs" priority="46" dxfId="1" operator="equal" stopIfTrue="1">
      <formula>0</formula>
    </cfRule>
  </conditionalFormatting>
  <conditionalFormatting sqref="I110">
    <cfRule type="cellIs" priority="45" dxfId="1" operator="equal" stopIfTrue="1">
      <formula>0</formula>
    </cfRule>
  </conditionalFormatting>
  <conditionalFormatting sqref="E115:E117 M114:IV117">
    <cfRule type="cellIs" priority="43" dxfId="1" operator="equal" stopIfTrue="1">
      <formula>0</formula>
    </cfRule>
  </conditionalFormatting>
  <conditionalFormatting sqref="A114 J114:L114">
    <cfRule type="cellIs" priority="42" dxfId="1" operator="equal" stopIfTrue="1">
      <formula>0</formula>
    </cfRule>
  </conditionalFormatting>
  <conditionalFormatting sqref="A115">
    <cfRule type="cellIs" priority="40" dxfId="1" operator="equal" stopIfTrue="1">
      <formula>0</formula>
    </cfRule>
  </conditionalFormatting>
  <conditionalFormatting sqref="E114">
    <cfRule type="cellIs" priority="39" dxfId="1" operator="equal" stopIfTrue="1">
      <formula>0</formula>
    </cfRule>
  </conditionalFormatting>
  <conditionalFormatting sqref="B114:D114">
    <cfRule type="cellIs" priority="38" dxfId="1" operator="equal" stopIfTrue="1">
      <formula>0</formula>
    </cfRule>
  </conditionalFormatting>
  <conditionalFormatting sqref="I114">
    <cfRule type="cellIs" priority="37" dxfId="1" operator="equal" stopIfTrue="1">
      <formula>0</formula>
    </cfRule>
  </conditionalFormatting>
  <conditionalFormatting sqref="E119:E121 M118:IV121">
    <cfRule type="cellIs" priority="35" dxfId="1" operator="equal" stopIfTrue="1">
      <formula>0</formula>
    </cfRule>
  </conditionalFormatting>
  <conditionalFormatting sqref="A118 J118:L118">
    <cfRule type="cellIs" priority="34" dxfId="1" operator="equal" stopIfTrue="1">
      <formula>0</formula>
    </cfRule>
  </conditionalFormatting>
  <conditionalFormatting sqref="A119">
    <cfRule type="cellIs" priority="32" dxfId="1" operator="equal" stopIfTrue="1">
      <formula>0</formula>
    </cfRule>
  </conditionalFormatting>
  <conditionalFormatting sqref="E118">
    <cfRule type="cellIs" priority="31" dxfId="1" operator="equal" stopIfTrue="1">
      <formula>0</formula>
    </cfRule>
  </conditionalFormatting>
  <conditionalFormatting sqref="B118:D118">
    <cfRule type="cellIs" priority="30" dxfId="1" operator="equal" stopIfTrue="1">
      <formula>0</formula>
    </cfRule>
  </conditionalFormatting>
  <conditionalFormatting sqref="I118">
    <cfRule type="cellIs" priority="29" dxfId="1" operator="equal" stopIfTrue="1">
      <formula>0</formula>
    </cfRule>
  </conditionalFormatting>
  <conditionalFormatting sqref="E123:E125 M122:IV125">
    <cfRule type="cellIs" priority="27" dxfId="1" operator="equal" stopIfTrue="1">
      <formula>0</formula>
    </cfRule>
  </conditionalFormatting>
  <conditionalFormatting sqref="A122 J122:L122">
    <cfRule type="cellIs" priority="26" dxfId="1" operator="equal" stopIfTrue="1">
      <formula>0</formula>
    </cfRule>
  </conditionalFormatting>
  <conditionalFormatting sqref="A123">
    <cfRule type="cellIs" priority="24" dxfId="1" operator="equal" stopIfTrue="1">
      <formula>0</formula>
    </cfRule>
  </conditionalFormatting>
  <conditionalFormatting sqref="E122">
    <cfRule type="cellIs" priority="23" dxfId="1" operator="equal" stopIfTrue="1">
      <formula>0</formula>
    </cfRule>
  </conditionalFormatting>
  <conditionalFormatting sqref="B122:D122">
    <cfRule type="cellIs" priority="22" dxfId="1" operator="equal" stopIfTrue="1">
      <formula>0</formula>
    </cfRule>
  </conditionalFormatting>
  <conditionalFormatting sqref="I122">
    <cfRule type="cellIs" priority="21" dxfId="1" operator="equal" stopIfTrue="1">
      <formula>0</formula>
    </cfRule>
  </conditionalFormatting>
  <conditionalFormatting sqref="F23:H23 F28:H28">
    <cfRule type="cellIs" priority="19" dxfId="9" operator="equal" stopIfTrue="1">
      <formula>0</formula>
    </cfRule>
  </conditionalFormatting>
  <conditionalFormatting sqref="F35:H35">
    <cfRule type="cellIs" priority="18" dxfId="1" operator="equal" stopIfTrue="1">
      <formula>0</formula>
    </cfRule>
  </conditionalFormatting>
  <conditionalFormatting sqref="F137:H137">
    <cfRule type="cellIs" priority="17" dxfId="1" operator="equal" stopIfTrue="1">
      <formula>0</formula>
    </cfRule>
  </conditionalFormatting>
  <conditionalFormatting sqref="F36:H36">
    <cfRule type="cellIs" priority="16" dxfId="9" operator="equal" stopIfTrue="1">
      <formula>0</formula>
    </cfRule>
  </conditionalFormatting>
  <conditionalFormatting sqref="F126:H126">
    <cfRule type="cellIs" priority="15" dxfId="9" operator="equal" stopIfTrue="1">
      <formula>0</formula>
    </cfRule>
  </conditionalFormatting>
  <conditionalFormatting sqref="F138:H138">
    <cfRule type="cellIs" priority="14" dxfId="9" operator="equal" stopIfTrue="1">
      <formula>0</formula>
    </cfRule>
  </conditionalFormatting>
  <conditionalFormatting sqref="F165:H165">
    <cfRule type="cellIs" priority="13" dxfId="9" operator="equal" stopIfTrue="1">
      <formula>0</formula>
    </cfRule>
  </conditionalFormatting>
  <conditionalFormatting sqref="F37:H125">
    <cfRule type="cellIs" priority="8" dxfId="1" operator="equal" stopIfTrue="1">
      <formula>0</formula>
    </cfRule>
  </conditionalFormatting>
  <conditionalFormatting sqref="F127:H136">
    <cfRule type="cellIs" priority="7" dxfId="1" operator="equal" stopIfTrue="1">
      <formula>0</formula>
    </cfRule>
  </conditionalFormatting>
  <conditionalFormatting sqref="F139:H164">
    <cfRule type="cellIs" priority="6" dxfId="1" operator="equal" stopIfTrue="1">
      <formula>0</formula>
    </cfRule>
  </conditionalFormatting>
  <conditionalFormatting sqref="F166:H200">
    <cfRule type="cellIs" priority="5" dxfId="1" operator="equal" stopIfTrue="1">
      <formula>0</formula>
    </cfRule>
  </conditionalFormatting>
  <conditionalFormatting sqref="F201:H241">
    <cfRule type="cellIs" priority="4" dxfId="1" operator="equal" stopIfTrue="1">
      <formula>0</formula>
    </cfRule>
  </conditionalFormatting>
  <conditionalFormatting sqref="F242:H283">
    <cfRule type="cellIs" priority="3" dxfId="1" operator="equal" stopIfTrue="1">
      <formula>0</formula>
    </cfRule>
  </conditionalFormatting>
  <conditionalFormatting sqref="F284:H320">
    <cfRule type="cellIs" priority="2" dxfId="1" operator="equal" stopIfTrue="1">
      <formula>0</formula>
    </cfRule>
  </conditionalFormatting>
  <conditionalFormatting sqref="F321:H331">
    <cfRule type="cellIs" priority="1" dxfId="1" operator="equal" stopIfTrue="1">
      <formula>0</formula>
    </cfRule>
  </conditionalFormatting>
  <printOptions/>
  <pageMargins left="0.3937007874015748" right="0.3937007874015748" top="0.984251968503937" bottom="0.3937007874015748" header="0.5905511811023623" footer="0.5118110236220472"/>
  <pageSetup firstPageNumber="9" useFirstPageNumber="1" horizontalDpi="600" verticalDpi="600" orientation="landscape" paperSize="9" scale="93" r:id="rId1"/>
  <headerFooter>
    <oddHeader>&amp;C&amp;P</oddHeader>
  </headerFooter>
  <rowBreaks count="9" manualBreakCount="9">
    <brk id="35" max="11" man="1"/>
    <brk id="68" max="11" man="1"/>
    <brk id="105" max="11" man="1"/>
    <brk id="141" max="11" man="1"/>
    <brk id="173" max="11" man="1"/>
    <brk id="205" max="11" man="1"/>
    <brk id="242" max="11" man="1"/>
    <brk id="274" max="11" man="1"/>
    <brk id="31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C41" sqref="C41"/>
    </sheetView>
  </sheetViews>
  <sheetFormatPr defaultColWidth="9.140625" defaultRowHeight="12.75"/>
  <cols>
    <col min="1" max="1" width="10.7109375" style="40" customWidth="1"/>
    <col min="2" max="3" width="9.8515625" style="40" customWidth="1"/>
    <col min="4" max="4" width="8.7109375" style="40" customWidth="1"/>
    <col min="5" max="5" width="55.140625" style="40" bestFit="1" customWidth="1"/>
    <col min="6" max="6" width="11.8515625" style="40" customWidth="1"/>
    <col min="7" max="9" width="9.7109375" style="40" customWidth="1"/>
    <col min="10" max="16384" width="9.140625" style="40" customWidth="1"/>
  </cols>
  <sheetData>
    <row r="2" spans="1:9" ht="15" customHeight="1">
      <c r="A2" s="292" t="s">
        <v>138</v>
      </c>
      <c r="B2" s="292"/>
      <c r="C2" s="292"/>
      <c r="D2" s="292"/>
      <c r="E2" s="292"/>
      <c r="F2" s="292"/>
      <c r="G2" s="292"/>
      <c r="H2" s="292"/>
      <c r="I2" s="292"/>
    </row>
    <row r="3" spans="1:9" ht="18" customHeight="1">
      <c r="A3" s="293" t="str">
        <f>'2 programa'!A7:L7</f>
        <v>INVESTICIJŲ PROGRAMOS Nr. 2</v>
      </c>
      <c r="B3" s="293"/>
      <c r="C3" s="293"/>
      <c r="D3" s="293"/>
      <c r="E3" s="293"/>
      <c r="F3" s="293"/>
      <c r="G3" s="293"/>
      <c r="H3" s="293"/>
      <c r="I3" s="293"/>
    </row>
    <row r="4" spans="1:9" ht="18" customHeight="1">
      <c r="A4" s="294" t="s">
        <v>139</v>
      </c>
      <c r="B4" s="295"/>
      <c r="C4" s="295"/>
      <c r="D4" s="295"/>
      <c r="E4" s="295"/>
      <c r="F4" s="295"/>
      <c r="G4" s="295"/>
      <c r="H4" s="295"/>
      <c r="I4" s="295"/>
    </row>
    <row r="5" spans="1:9" s="53" customFormat="1" ht="10.5" customHeight="1" thickBot="1">
      <c r="A5" s="296"/>
      <c r="B5" s="296"/>
      <c r="C5" s="296"/>
      <c r="D5" s="296"/>
      <c r="E5" s="296"/>
      <c r="F5" s="296"/>
      <c r="G5" s="296"/>
      <c r="H5" s="296"/>
      <c r="I5" s="296"/>
    </row>
    <row r="6" spans="1:9" s="57" customFormat="1" ht="44.25" customHeight="1">
      <c r="A6" s="54" t="s">
        <v>140</v>
      </c>
      <c r="B6" s="55" t="s">
        <v>141</v>
      </c>
      <c r="C6" s="55" t="s">
        <v>142</v>
      </c>
      <c r="D6" s="55" t="s">
        <v>143</v>
      </c>
      <c r="E6" s="55" t="s">
        <v>144</v>
      </c>
      <c r="F6" s="55" t="s">
        <v>145</v>
      </c>
      <c r="G6" s="55" t="s">
        <v>221</v>
      </c>
      <c r="H6" s="55" t="s">
        <v>222</v>
      </c>
      <c r="I6" s="56" t="s">
        <v>223</v>
      </c>
    </row>
    <row r="7" spans="1:9" s="62" customFormat="1" ht="12.75">
      <c r="A7" s="58">
        <v>1</v>
      </c>
      <c r="B7" s="59">
        <v>2</v>
      </c>
      <c r="C7" s="60"/>
      <c r="D7" s="60"/>
      <c r="E7" s="61" t="s">
        <v>146</v>
      </c>
      <c r="F7" s="61" t="s">
        <v>147</v>
      </c>
      <c r="G7" s="91">
        <v>32.7</v>
      </c>
      <c r="H7" s="91">
        <v>33.7</v>
      </c>
      <c r="I7" s="92">
        <v>34.7</v>
      </c>
    </row>
    <row r="8" spans="1:9" s="62" customFormat="1" ht="22.5">
      <c r="A8" s="58">
        <v>1</v>
      </c>
      <c r="B8" s="59">
        <v>2</v>
      </c>
      <c r="C8" s="60"/>
      <c r="D8" s="60"/>
      <c r="E8" s="127" t="s">
        <v>280</v>
      </c>
      <c r="F8" s="61" t="s">
        <v>148</v>
      </c>
      <c r="G8" s="91">
        <f>973/3.4528</f>
        <v>281.8002780352178</v>
      </c>
      <c r="H8" s="91">
        <f>968/3.4528</f>
        <v>280.3521779425394</v>
      </c>
      <c r="I8" s="92">
        <f>962/3.4528</f>
        <v>278.6144578313253</v>
      </c>
    </row>
    <row r="9" spans="1:9" s="62" customFormat="1" ht="12.75">
      <c r="A9" s="58">
        <v>1</v>
      </c>
      <c r="B9" s="59">
        <v>2</v>
      </c>
      <c r="C9" s="60"/>
      <c r="D9" s="60"/>
      <c r="E9" s="127" t="s">
        <v>274</v>
      </c>
      <c r="F9" s="61" t="s">
        <v>149</v>
      </c>
      <c r="G9" s="91">
        <v>3.36</v>
      </c>
      <c r="H9" s="91">
        <v>8.33</v>
      </c>
      <c r="I9" s="92">
        <v>7.69</v>
      </c>
    </row>
    <row r="10" spans="1:9" s="62" customFormat="1" ht="16.5" customHeight="1">
      <c r="A10" s="58">
        <v>1</v>
      </c>
      <c r="B10" s="59">
        <v>2</v>
      </c>
      <c r="C10" s="60"/>
      <c r="D10" s="60"/>
      <c r="E10" s="127" t="s">
        <v>281</v>
      </c>
      <c r="F10" s="61" t="s">
        <v>150</v>
      </c>
      <c r="G10" s="91">
        <f>5928/3.4528</f>
        <v>1716.8674698795182</v>
      </c>
      <c r="H10" s="91">
        <f>6527/3.4528</f>
        <v>1890.3498609823912</v>
      </c>
      <c r="I10" s="92">
        <f>7185/3.4528</f>
        <v>2080.9198331788693</v>
      </c>
    </row>
    <row r="11" spans="1:9" s="62" customFormat="1" ht="22.5">
      <c r="A11" s="58">
        <v>1</v>
      </c>
      <c r="B11" s="59">
        <v>2</v>
      </c>
      <c r="C11" s="60">
        <v>1</v>
      </c>
      <c r="D11" s="60"/>
      <c r="E11" s="61" t="s">
        <v>275</v>
      </c>
      <c r="F11" s="61" t="s">
        <v>151</v>
      </c>
      <c r="G11" s="91">
        <v>22.4</v>
      </c>
      <c r="H11" s="91">
        <v>15.8</v>
      </c>
      <c r="I11" s="92">
        <v>0</v>
      </c>
    </row>
    <row r="12" spans="1:9" s="62" customFormat="1" ht="12.75">
      <c r="A12" s="58">
        <v>1</v>
      </c>
      <c r="B12" s="59">
        <v>2</v>
      </c>
      <c r="C12" s="60">
        <v>1</v>
      </c>
      <c r="D12" s="60">
        <v>1</v>
      </c>
      <c r="E12" s="61" t="s">
        <v>203</v>
      </c>
      <c r="F12" s="61" t="s">
        <v>153</v>
      </c>
      <c r="G12" s="120">
        <f>'2 programa'!J44+'2 programa'!J56+'2 programa'!J73+'2 programa'!J77+'2 programa'!J88</f>
        <v>0.388</v>
      </c>
      <c r="H12" s="120">
        <f>'2 programa'!K44+'2 programa'!K56+'2 programa'!K73+'2 programa'!K77+'2 programa'!K88</f>
        <v>4.048</v>
      </c>
      <c r="I12" s="121">
        <f>'2 programa'!L44+'2 programa'!L56+'2 programa'!L73+'2 programa'!L77+'2 programa'!L88</f>
        <v>7.6</v>
      </c>
    </row>
    <row r="13" spans="1:9" s="62" customFormat="1" ht="12.75">
      <c r="A13" s="58">
        <v>1</v>
      </c>
      <c r="B13" s="59">
        <v>2</v>
      </c>
      <c r="C13" s="60">
        <v>1</v>
      </c>
      <c r="D13" s="60">
        <v>1</v>
      </c>
      <c r="E13" s="61" t="s">
        <v>276</v>
      </c>
      <c r="F13" s="61" t="s">
        <v>154</v>
      </c>
      <c r="G13" s="91">
        <f>'2 programa'!J48</f>
        <v>0</v>
      </c>
      <c r="H13" s="120">
        <f>'2 programa'!K48</f>
        <v>0.273</v>
      </c>
      <c r="I13" s="92">
        <f>'2 programa'!L48</f>
        <v>0</v>
      </c>
    </row>
    <row r="14" spans="1:9" s="62" customFormat="1" ht="12.75">
      <c r="A14" s="58">
        <v>1</v>
      </c>
      <c r="B14" s="59">
        <v>2</v>
      </c>
      <c r="C14" s="60">
        <v>1</v>
      </c>
      <c r="D14" s="60">
        <v>1</v>
      </c>
      <c r="E14" s="61" t="s">
        <v>277</v>
      </c>
      <c r="F14" s="61" t="s">
        <v>155</v>
      </c>
      <c r="G14" s="91">
        <f>'2 programa'!J52</f>
        <v>0</v>
      </c>
      <c r="H14" s="91">
        <f>'2 programa'!K52</f>
        <v>0</v>
      </c>
      <c r="I14" s="121">
        <f>'2 programa'!L52</f>
        <v>0.305</v>
      </c>
    </row>
    <row r="15" spans="1:9" s="62" customFormat="1" ht="12.75">
      <c r="A15" s="58">
        <v>1</v>
      </c>
      <c r="B15" s="59">
        <v>2</v>
      </c>
      <c r="C15" s="60">
        <v>1</v>
      </c>
      <c r="D15" s="60">
        <v>1</v>
      </c>
      <c r="E15" s="61" t="s">
        <v>111</v>
      </c>
      <c r="F15" s="61" t="s">
        <v>156</v>
      </c>
      <c r="G15" s="91">
        <f>'2 programa'!J62+'2 programa'!J81</f>
        <v>8</v>
      </c>
      <c r="H15" s="91">
        <f>'2 programa'!K62+'2 programa'!K81</f>
        <v>0</v>
      </c>
      <c r="I15" s="92">
        <f>'2 programa'!L62+'2 programa'!L81</f>
        <v>0</v>
      </c>
    </row>
    <row r="16" spans="1:9" s="62" customFormat="1" ht="12.75">
      <c r="A16" s="58">
        <v>1</v>
      </c>
      <c r="B16" s="59">
        <v>2</v>
      </c>
      <c r="C16" s="60">
        <v>1</v>
      </c>
      <c r="D16" s="60">
        <v>1</v>
      </c>
      <c r="E16" s="61" t="s">
        <v>112</v>
      </c>
      <c r="F16" s="61" t="s">
        <v>157</v>
      </c>
      <c r="G16" s="91">
        <f>'2 programa'!J94</f>
        <v>6</v>
      </c>
      <c r="H16" s="91">
        <f>'2 programa'!K94</f>
        <v>0</v>
      </c>
      <c r="I16" s="92">
        <f>'2 programa'!L94</f>
        <v>0</v>
      </c>
    </row>
    <row r="17" spans="1:9" s="62" customFormat="1" ht="12.75">
      <c r="A17" s="58">
        <v>1</v>
      </c>
      <c r="B17" s="59">
        <v>2</v>
      </c>
      <c r="C17" s="60">
        <v>1</v>
      </c>
      <c r="D17" s="60">
        <v>1</v>
      </c>
      <c r="E17" s="61" t="s">
        <v>119</v>
      </c>
      <c r="F17" s="61" t="s">
        <v>158</v>
      </c>
      <c r="G17" s="91">
        <f>'2 programa'!J84</f>
        <v>0</v>
      </c>
      <c r="H17" s="91">
        <f>'2 programa'!K84</f>
        <v>22</v>
      </c>
      <c r="I17" s="92">
        <f>'2 programa'!L84</f>
        <v>0</v>
      </c>
    </row>
    <row r="18" spans="1:9" s="62" customFormat="1" ht="12.75">
      <c r="A18" s="58">
        <v>1</v>
      </c>
      <c r="B18" s="59">
        <v>2</v>
      </c>
      <c r="C18" s="60">
        <v>1</v>
      </c>
      <c r="D18" s="60">
        <v>1</v>
      </c>
      <c r="E18" s="61" t="s">
        <v>240</v>
      </c>
      <c r="F18" s="61" t="s">
        <v>159</v>
      </c>
      <c r="G18" s="91">
        <f>'2 programa'!J98</f>
        <v>0</v>
      </c>
      <c r="H18" s="91">
        <f>'2 programa'!K98</f>
        <v>3</v>
      </c>
      <c r="I18" s="92">
        <f>'2 programa'!L98</f>
        <v>5</v>
      </c>
    </row>
    <row r="19" spans="1:9" s="62" customFormat="1" ht="12.75">
      <c r="A19" s="58">
        <v>1</v>
      </c>
      <c r="B19" s="59">
        <v>2</v>
      </c>
      <c r="C19" s="60">
        <v>1</v>
      </c>
      <c r="D19" s="60">
        <v>1</v>
      </c>
      <c r="E19" s="61" t="s">
        <v>309</v>
      </c>
      <c r="F19" s="61" t="s">
        <v>271</v>
      </c>
      <c r="G19" s="91">
        <f>'2 programa'!J102</f>
        <v>0</v>
      </c>
      <c r="H19" s="91">
        <f>'2 programa'!K102</f>
        <v>14</v>
      </c>
      <c r="I19" s="92">
        <f>'2 programa'!L102</f>
        <v>0</v>
      </c>
    </row>
    <row r="20" spans="1:9" s="62" customFormat="1" ht="12.75">
      <c r="A20" s="58">
        <v>1</v>
      </c>
      <c r="B20" s="59">
        <v>2</v>
      </c>
      <c r="C20" s="60">
        <v>1</v>
      </c>
      <c r="D20" s="60">
        <v>1</v>
      </c>
      <c r="E20" s="61" t="s">
        <v>311</v>
      </c>
      <c r="F20" s="61" t="s">
        <v>310</v>
      </c>
      <c r="G20" s="91">
        <f>'2 programa'!J106</f>
        <v>0</v>
      </c>
      <c r="H20" s="91">
        <f>'2 programa'!K106</f>
        <v>6</v>
      </c>
      <c r="I20" s="92">
        <f>'2 programa'!L106</f>
        <v>0</v>
      </c>
    </row>
    <row r="21" spans="1:9" s="62" customFormat="1" ht="12.75">
      <c r="A21" s="58">
        <v>1</v>
      </c>
      <c r="B21" s="59">
        <v>2</v>
      </c>
      <c r="C21" s="60">
        <v>1</v>
      </c>
      <c r="D21" s="60">
        <v>2</v>
      </c>
      <c r="E21" s="61" t="s">
        <v>278</v>
      </c>
      <c r="F21" s="61" t="s">
        <v>160</v>
      </c>
      <c r="G21" s="91">
        <f>'2 programa'!J127+'2 programa'!J134</f>
        <v>0.3</v>
      </c>
      <c r="H21" s="91">
        <f>'2 programa'!K127+'2 programa'!K134</f>
        <v>3</v>
      </c>
      <c r="I21" s="92">
        <f>'2 programa'!L127+'2 programa'!L134</f>
        <v>3</v>
      </c>
    </row>
    <row r="22" spans="1:9" s="62" customFormat="1" ht="12.75">
      <c r="A22" s="58">
        <v>1</v>
      </c>
      <c r="B22" s="59">
        <v>2</v>
      </c>
      <c r="C22" s="60">
        <v>1</v>
      </c>
      <c r="D22" s="60">
        <v>2</v>
      </c>
      <c r="E22" s="61" t="s">
        <v>118</v>
      </c>
      <c r="F22" s="61" t="s">
        <v>161</v>
      </c>
      <c r="G22" s="91">
        <f>'2 programa'!J131</f>
        <v>27</v>
      </c>
      <c r="H22" s="91">
        <f>'2 programa'!K131</f>
        <v>0</v>
      </c>
      <c r="I22" s="92">
        <f>'2 programa'!L131</f>
        <v>0</v>
      </c>
    </row>
    <row r="23" spans="1:9" s="62" customFormat="1" ht="21.75" customHeight="1">
      <c r="A23" s="58">
        <v>1</v>
      </c>
      <c r="B23" s="59">
        <v>2</v>
      </c>
      <c r="C23" s="60">
        <v>2</v>
      </c>
      <c r="D23" s="60"/>
      <c r="E23" s="63" t="s">
        <v>279</v>
      </c>
      <c r="F23" s="61" t="s">
        <v>152</v>
      </c>
      <c r="G23" s="126" t="s">
        <v>272</v>
      </c>
      <c r="H23" s="126" t="s">
        <v>273</v>
      </c>
      <c r="I23" s="92">
        <v>0</v>
      </c>
    </row>
    <row r="24" spans="1:9" s="62" customFormat="1" ht="22.5">
      <c r="A24" s="58">
        <v>1</v>
      </c>
      <c r="B24" s="59">
        <v>2</v>
      </c>
      <c r="C24" s="60">
        <v>2</v>
      </c>
      <c r="D24" s="60">
        <v>1</v>
      </c>
      <c r="E24" s="63" t="s">
        <v>117</v>
      </c>
      <c r="F24" s="61" t="s">
        <v>162</v>
      </c>
      <c r="G24" s="91">
        <f>'2 programa'!J139+'2 programa'!J142+'2 programa'!J147+'2 programa'!J150+'2 programa'!J154</f>
        <v>4</v>
      </c>
      <c r="H24" s="91">
        <f>'2 programa'!K139+'2 programa'!K142+'2 programa'!K147+'2 programa'!K150+'2 programa'!K154</f>
        <v>1</v>
      </c>
      <c r="I24" s="92">
        <f>'2 programa'!L139+'2 programa'!L142+'2 programa'!L147+'2 programa'!L150+'2 programa'!L154</f>
        <v>1</v>
      </c>
    </row>
    <row r="25" spans="1:9" s="62" customFormat="1" ht="12.75">
      <c r="A25" s="58">
        <v>1</v>
      </c>
      <c r="B25" s="59">
        <v>2</v>
      </c>
      <c r="C25" s="60">
        <v>2</v>
      </c>
      <c r="D25" s="60">
        <v>1</v>
      </c>
      <c r="E25" s="63" t="s">
        <v>246</v>
      </c>
      <c r="F25" s="61" t="s">
        <v>204</v>
      </c>
      <c r="G25" s="91">
        <f>'2 programa'!J158</f>
        <v>1</v>
      </c>
      <c r="H25" s="91">
        <f>'2 programa'!K158</f>
        <v>0</v>
      </c>
      <c r="I25" s="92">
        <f>'2 programa'!L158</f>
        <v>0</v>
      </c>
    </row>
    <row r="26" spans="1:9" s="62" customFormat="1" ht="12.75">
      <c r="A26" s="58">
        <v>1</v>
      </c>
      <c r="B26" s="59">
        <v>2</v>
      </c>
      <c r="C26" s="60">
        <v>2</v>
      </c>
      <c r="D26" s="60">
        <v>1</v>
      </c>
      <c r="E26" s="63" t="s">
        <v>304</v>
      </c>
      <c r="F26" s="61" t="s">
        <v>270</v>
      </c>
      <c r="G26" s="91">
        <f>'2 programa'!J161</f>
        <v>2</v>
      </c>
      <c r="H26" s="91">
        <f>'2 programa'!K161</f>
        <v>2</v>
      </c>
      <c r="I26" s="92">
        <f>'2 programa'!L161</f>
        <v>2</v>
      </c>
    </row>
    <row r="27" spans="1:9" ht="12.75">
      <c r="A27" s="58">
        <v>1</v>
      </c>
      <c r="B27" s="59">
        <v>2</v>
      </c>
      <c r="C27" s="60">
        <v>2</v>
      </c>
      <c r="D27" s="60">
        <v>2</v>
      </c>
      <c r="E27" s="64" t="s">
        <v>113</v>
      </c>
      <c r="F27" s="61" t="s">
        <v>163</v>
      </c>
      <c r="G27" s="122">
        <f>'2 programa'!J169+'2 programa'!J214+'2 programa'!J220+'2 programa'!J250+'2 programa'!J258+'2 programa'!J265+'2 programa'!J271+'2 programa'!J275+'2 programa'!J298+'2 programa'!J302+'2 programa'!J307+'2 programa'!J312+'2 programa'!J317+'2 programa'!J322+'2 programa'!J325+'2 programa'!J329</f>
        <v>13</v>
      </c>
      <c r="H27" s="122">
        <f>'2 programa'!K169+'2 programa'!K214+'2 programa'!K220+'2 programa'!K250+'2 programa'!K258+'2 programa'!K265+'2 programa'!K271+'2 programa'!K275+'2 programa'!K298+'2 programa'!K302+'2 programa'!K307+'2 programa'!K312+'2 programa'!K317+'2 programa'!K322+'2 programa'!K325+'2 programa'!K329</f>
        <v>11</v>
      </c>
      <c r="I27" s="123">
        <f>'2 programa'!L169+'2 programa'!L214+'2 programa'!L220+'2 programa'!L250+'2 programa'!L258+'2 programa'!L265+'2 programa'!L271+'2 programa'!L275+'2 programa'!L298+'2 programa'!L302+'2 programa'!L307+'2 programa'!L312+'2 programa'!L317+'2 programa'!L322+'2 programa'!L325+'2 programa'!L329</f>
        <v>10</v>
      </c>
    </row>
    <row r="28" spans="1:9" ht="22.5">
      <c r="A28" s="58">
        <v>1</v>
      </c>
      <c r="B28" s="59">
        <v>2</v>
      </c>
      <c r="C28" s="60">
        <v>2</v>
      </c>
      <c r="D28" s="60">
        <v>2</v>
      </c>
      <c r="E28" s="64" t="s">
        <v>102</v>
      </c>
      <c r="F28" s="61" t="s">
        <v>164</v>
      </c>
      <c r="G28" s="122">
        <f>'2 programa'!J262+'2 programa'!J282</f>
        <v>26</v>
      </c>
      <c r="H28" s="122">
        <f>'2 programa'!K262+'2 programa'!K282</f>
        <v>28</v>
      </c>
      <c r="I28" s="123">
        <f>'2 programa'!L262+'2 programa'!L282</f>
        <v>29</v>
      </c>
    </row>
    <row r="29" spans="1:9" ht="14.25" customHeight="1">
      <c r="A29" s="58">
        <v>1</v>
      </c>
      <c r="B29" s="59">
        <v>2</v>
      </c>
      <c r="C29" s="60">
        <v>2</v>
      </c>
      <c r="D29" s="60">
        <v>2</v>
      </c>
      <c r="E29" s="64" t="s">
        <v>115</v>
      </c>
      <c r="F29" s="61" t="s">
        <v>165</v>
      </c>
      <c r="G29" s="122">
        <f>'2 programa'!J174+'2 programa'!J177+'2 programa'!J180+'2 programa'!J183+'2 programa'!J186+'2 programa'!J189+'2 programa'!J192+'2 programa'!J196+'2 programa'!J199+'2 programa'!J203+'2 programa'!J243</f>
        <v>10</v>
      </c>
      <c r="H29" s="122">
        <f>'2 programa'!K174+'2 programa'!K177+'2 programa'!K180+'2 programa'!K183+'2 programa'!K186+'2 programa'!K189+'2 programa'!K192+'2 programa'!K196+'2 programa'!K199+'2 programa'!K203+'2 programa'!K243</f>
        <v>4</v>
      </c>
      <c r="I29" s="123">
        <f>'2 programa'!L174+'2 programa'!L177+'2 programa'!L180+'2 programa'!L183+'2 programa'!L186+'2 programa'!L189+'2 programa'!L192+'2 programa'!L196+'2 programa'!L199+'2 programa'!L203+'2 programa'!L243</f>
        <v>2</v>
      </c>
    </row>
    <row r="30" spans="1:9" ht="12.75">
      <c r="A30" s="58">
        <v>1</v>
      </c>
      <c r="B30" s="59">
        <v>2</v>
      </c>
      <c r="C30" s="60">
        <v>2</v>
      </c>
      <c r="D30" s="60">
        <v>2</v>
      </c>
      <c r="E30" s="65" t="s">
        <v>103</v>
      </c>
      <c r="F30" s="61" t="s">
        <v>166</v>
      </c>
      <c r="G30" s="122">
        <f>'2 programa'!J166+'2 programa'!J210+'2 programa'!J291</f>
        <v>6</v>
      </c>
      <c r="H30" s="122">
        <f>'2 programa'!K166+'2 programa'!K210+'2 programa'!K291</f>
        <v>6</v>
      </c>
      <c r="I30" s="123">
        <f>'2 programa'!L166+'2 programa'!L210+'2 programa'!L291</f>
        <v>5</v>
      </c>
    </row>
    <row r="31" spans="1:9" ht="15.75" customHeight="1" thickBot="1">
      <c r="A31" s="66">
        <v>1</v>
      </c>
      <c r="B31" s="67">
        <v>2</v>
      </c>
      <c r="C31" s="68">
        <v>2</v>
      </c>
      <c r="D31" s="68">
        <v>2</v>
      </c>
      <c r="E31" s="71" t="s">
        <v>114</v>
      </c>
      <c r="F31" s="69" t="s">
        <v>167</v>
      </c>
      <c r="G31" s="124">
        <f>'2 programa'!J223+'2 programa'!J227+'2 programa'!J231+'2 programa'!J235+'2 programa'!J239+'2 programa'!J246</f>
        <v>6</v>
      </c>
      <c r="H31" s="124">
        <f>'2 programa'!K223+'2 programa'!K227+'2 programa'!K231+'2 programa'!K235+'2 programa'!K239+'2 programa'!K246</f>
        <v>5</v>
      </c>
      <c r="I31" s="125">
        <f>'2 programa'!L223+'2 programa'!L227+'2 programa'!L231+'2 programa'!L235+'2 programa'!L239+'2 programa'!L246</f>
        <v>2</v>
      </c>
    </row>
    <row r="32" spans="1:9" ht="12.75">
      <c r="A32" s="70"/>
      <c r="B32" s="70"/>
      <c r="C32" s="70"/>
      <c r="D32" s="70"/>
      <c r="E32" s="70"/>
      <c r="F32" s="70"/>
      <c r="G32" s="70"/>
      <c r="H32" s="70"/>
      <c r="I32" s="70"/>
    </row>
    <row r="33" spans="1:9" ht="12.75">
      <c r="A33" s="70"/>
      <c r="B33" s="70"/>
      <c r="C33" s="70"/>
      <c r="D33" s="70"/>
      <c r="E33" s="70"/>
      <c r="F33" s="70"/>
      <c r="G33" s="70"/>
      <c r="H33" s="70"/>
      <c r="I33" s="70"/>
    </row>
  </sheetData>
  <sheetProtection/>
  <mergeCells count="4">
    <mergeCell ref="A2:I2"/>
    <mergeCell ref="A3:I3"/>
    <mergeCell ref="A4:I4"/>
    <mergeCell ref="A5:I5"/>
  </mergeCells>
  <conditionalFormatting sqref="G7:I14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1"/>
  <headerFooter alignWithMargins="0">
    <oddHeader>&amp;C&amp;[19
</oddHeader>
  </headerFooter>
  <ignoredErrors>
    <ignoredError sqref="G23: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KEIP01-0032</dc:creator>
  <cp:keywords/>
  <dc:description/>
  <cp:lastModifiedBy>EIP</cp:lastModifiedBy>
  <cp:lastPrinted>2014-12-05T10:14:43Z</cp:lastPrinted>
  <dcterms:created xsi:type="dcterms:W3CDTF">2011-05-27T12:13:26Z</dcterms:created>
  <dcterms:modified xsi:type="dcterms:W3CDTF">2014-12-05T10:14:46Z</dcterms:modified>
  <cp:category/>
  <cp:version/>
  <cp:contentType/>
  <cp:contentStatus/>
</cp:coreProperties>
</file>