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1355" windowHeight="8460" activeTab="0"/>
  </bookViews>
  <sheets>
    <sheet name="7 priedas " sheetId="1" r:id="rId1"/>
  </sheets>
  <definedNames>
    <definedName name="_xlnm.Print_Titles" localSheetId="0">'7 priedas '!$9:$10</definedName>
  </definedNames>
  <calcPr fullCalcOnLoad="1"/>
</workbook>
</file>

<file path=xl/sharedStrings.xml><?xml version="1.0" encoding="utf-8"?>
<sst xmlns="http://schemas.openxmlformats.org/spreadsheetml/2006/main" count="70" uniqueCount="64">
  <si>
    <t>Savivaldybės administracija</t>
  </si>
  <si>
    <t>Viešųjų paslaugų teikimo programa</t>
  </si>
  <si>
    <t>Miesto aplinkos kokybės gerinimo programa</t>
  </si>
  <si>
    <t>Savivaldybės veiklos programa</t>
  </si>
  <si>
    <t>Kūno kultūros ir sporto skyrius</t>
  </si>
  <si>
    <t>Švietimo, kultūros ir turizmo plėtros reikalų valdyba</t>
  </si>
  <si>
    <t>Savivaldybės finansuojamų įstaigų veiklos programa</t>
  </si>
  <si>
    <t>Miesto darnaus vystymosi programa</t>
  </si>
  <si>
    <t>Finansavimo lėšos</t>
  </si>
  <si>
    <t>Iš viso Kūno kultūros ir sporto skyriuje</t>
  </si>
  <si>
    <t>Iš viso Savivaldybės finansuojamų įstaigų veiklos programoje</t>
  </si>
  <si>
    <t>Iš viso Miesto darnaus vystymosi programoje</t>
  </si>
  <si>
    <t>Iš viso Viešųjų paslaugų teikimo programoje</t>
  </si>
  <si>
    <t>Iš viso Miesto aplinkos kokybės gerinimo programoje</t>
  </si>
  <si>
    <t>Iš viso Savivaldybės veiklos programoje</t>
  </si>
  <si>
    <t>Iš viso Švietimo, kultūros ir turizmo plėtros reikalų valdyboje</t>
  </si>
  <si>
    <t>Iš viso Savivaldybės administracijoje</t>
  </si>
  <si>
    <t>Iš viso</t>
  </si>
  <si>
    <t>5.1.20.</t>
  </si>
  <si>
    <t>1.5.5.</t>
  </si>
  <si>
    <t>4.2.2.</t>
  </si>
  <si>
    <t>4.1.1.</t>
  </si>
  <si>
    <t>5.1.28.</t>
  </si>
  <si>
    <t>5.1.29.</t>
  </si>
  <si>
    <t>6.4.3.</t>
  </si>
  <si>
    <t>6.4.4.</t>
  </si>
  <si>
    <t>5.4.1.</t>
  </si>
  <si>
    <t>3.4.5.</t>
  </si>
  <si>
    <t>Asignavimų valdytojas, programos pavadinimas</t>
  </si>
  <si>
    <t>Kauno miesto savivaldybės aplinkos apsaugos rėmimo specialiajai programai finansuoti</t>
  </si>
  <si>
    <t>Kauno miesto savivaldybės visuomenės sveikatos rėmimo specialiajai programai finansuoti</t>
  </si>
  <si>
    <t>Kūno kultūros ir sporto skyriaus reguliavimo sričiai priskirtoms sporto mokykloms programos įsiskolinimui už suteiktas paslaugas, atliktus darbus ir įsigytas prekes dengti</t>
  </si>
  <si>
    <t>Kauno miesto savivaldybės tarybos</t>
  </si>
  <si>
    <t>7 priedas</t>
  </si>
  <si>
    <t>Švietimo, kultūros ir turizmo plėtros reikalų valdybos reguliavimo sričiai priskirtoms kultūros įstaigoms programos įsiskolinimui už suteiktas paslaugas, atliktus darbus ir įsigytas prekes dengti</t>
  </si>
  <si>
    <t>Švietimo, kultūros ir turizmo plėtros reikalų valdybos reguliavimo sričiai priskirtoms švietimo įstaigoms programos įsiskolinimui už suteiktas paslaugas, atliktus darbus ir įsigytas prekes dengti</t>
  </si>
  <si>
    <t>Lėšų iš Savivaldybei nuosavybės teise priklausančių statinių nuomos, skirtų miesto viešojo ūkio tvarkymo išlaidoms, apmokamoms šiomis  lėšomis, likutis įsiskolinimui dengti</t>
  </si>
  <si>
    <t>Detaliesiems ir jiems prilygintiems planams rengti ir įsiskolinimui dengti</t>
  </si>
  <si>
    <t xml:space="preserve">Socialinių paslaugų įstaigoms programos įsiskolinimui už suteiktas paslaugas, atliktus darbus ir įsigytas prekes dengti </t>
  </si>
  <si>
    <t>Sveikatos apsaugos įstaigoms programos įsiskolinimui už suteiktas paslaugas, atliktus darbus ir įsigytas prekes dengti</t>
  </si>
  <si>
    <t>Biudžeto lėšų likutis</t>
  </si>
  <si>
    <t>Pajamų dalies už Savivaldybei nuosavybės teise priklausančio trumpalaikio ir ilgalaikio materialiojo turto nuomą likutis</t>
  </si>
  <si>
    <r>
      <t xml:space="preserve">Įmokėtų į Savivaldybės biudžetą biudžetinių įstaigų pajamų likutis        </t>
    </r>
    <r>
      <rPr>
        <sz val="10"/>
        <color indexed="53"/>
        <rFont val="Arial"/>
        <family val="2"/>
      </rPr>
      <t xml:space="preserve"> </t>
    </r>
  </si>
  <si>
    <t xml:space="preserve">Savivaldybės biudžeto pajamų iš mokesčių dalies, teisės aktais skiriamos  programoms finansuoti, likutis </t>
  </si>
  <si>
    <t>Lėšų iš Savivaldybei nuosavybės teise priklausančių gyvenamųjų patalpų nuomos, skirtų Savivaldybės gyvenamosioms patalpoms remontuoti, avarinėms situacijoms šalinti, kitiems nenumatytiems atvejams ir administravimo išlaidoms dengti, likutis įsiskolinimui dengti ir išlaidoms finansuoti teisės aktų nustatyta tvarka</t>
  </si>
  <si>
    <t>Progra-mos kodas</t>
  </si>
  <si>
    <t>Lėšų iš Savivaldybei nuosavybės teise priklausančių negyvenamųjų pastatų (patalpų) nuomos, skirtų Savivaldybei nuosavybės teise priklausantiems negyvenamiesiems pastatams, statiniams, patalpoms prižiūrėti, remontuoti ir eksploatuoti, likutis įsiskolinimui dengti</t>
  </si>
  <si>
    <t>KAUNO MIESTO SAVIVALDYBĖS 2014 METŲ BIUDŽETO LĖŠŲ LIKUČIO NAUDOJIMAS 2015 METAIS</t>
  </si>
  <si>
    <t>Savivaldybės 2015 metų biudžete  patvirtinta pajamų dalis įsiskolinimams dengti</t>
  </si>
  <si>
    <t>Kompensacijoms už keleivių, turinčių teisę į lengvatas, vežimą  vežėjams mokėti</t>
  </si>
  <si>
    <t>Vežėjų nuostoliams, patirtiems dėl keleivinio transporto paslaugų teikimo visuomenei, kompensuoti</t>
  </si>
  <si>
    <t>(eurais)</t>
  </si>
  <si>
    <t>Vežėjų nuostoliams, patirtiems dėl keleivinio transporto paslaugų teikimo visuomenei, kompensuoti – įsiskloinimui dengti</t>
  </si>
  <si>
    <t>Miesto gatvėms apšviesti – įsiskolinimui dengti</t>
  </si>
  <si>
    <t>Kauno miestų gatvių priežiūrai ir einamajam remontui  –  įsiskolinimui dengti</t>
  </si>
  <si>
    <t>Vietinės rinkliavos, už naudojimąsi nustatytomis Kauno miesto vietomis automobiliams statyti, rinkimo paslaugoms apmokėti – įsiskolinimui dengti</t>
  </si>
  <si>
    <t>Gatvėms barstyti žiemos sezono metu – įsiskolinimui dengti</t>
  </si>
  <si>
    <t>Miestui tvarkyti ir valyti – įsiskolinimui dengti</t>
  </si>
  <si>
    <t>Želdymans prižiūrėti – įsiskolinimui dengti</t>
  </si>
  <si>
    <t>Kapinių priežiūrai administruoti, kapinėms prižiūrėti ir neatpažintiems mirusiems asmenims laidoti – įsiskolinimui dengti</t>
  </si>
  <si>
    <t>Kitiems einamiesiems darbams atlikti (reklaminiams stendams įrengti, gatvių pavadinimų lentelėms keisti ir kt.) – įsiskolinimui dengti</t>
  </si>
  <si>
    <t>Kompensacijoms už keleivių, turinčių teisę į lengvatas, vežimą vežėjams mokėti – įsiskolinimui dengti</t>
  </si>
  <si>
    <t xml:space="preserve">2015 m. vasario 12 d. </t>
  </si>
  <si>
    <t>sprendimo Nr. T-33</t>
  </si>
</sst>
</file>

<file path=xl/styles.xml><?xml version="1.0" encoding="utf-8"?>
<styleSheet xmlns="http://schemas.openxmlformats.org/spreadsheetml/2006/main">
  <numFmts count="1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0.0000"/>
    <numFmt numFmtId="166" formatCode="0.000"/>
    <numFmt numFmtId="167" formatCode="#,##0.0"/>
  </numFmts>
  <fonts count="42">
    <font>
      <sz val="10"/>
      <name val="Arial"/>
      <family val="0"/>
    </font>
    <font>
      <b/>
      <sz val="10"/>
      <name val="Arial"/>
      <family val="2"/>
    </font>
    <font>
      <b/>
      <sz val="12"/>
      <name val="Arial"/>
      <family val="2"/>
    </font>
    <font>
      <sz val="10"/>
      <color indexed="53"/>
      <name val="Arial"/>
      <family val="2"/>
    </font>
    <font>
      <u val="single"/>
      <sz val="10"/>
      <color indexed="12"/>
      <name val="Arial"/>
      <family val="2"/>
    </font>
    <font>
      <u val="single"/>
      <sz val="10"/>
      <color indexed="36"/>
      <name val="Arial"/>
      <family val="2"/>
    </font>
    <font>
      <sz val="12"/>
      <color indexed="8"/>
      <name val="Arial"/>
      <family val="2"/>
    </font>
    <font>
      <sz val="10"/>
      <color indexed="8"/>
      <name val="Arial"/>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4" fillId="0" borderId="0" applyNumberFormat="0" applyFill="0" applyBorder="0" applyAlignment="0" applyProtection="0"/>
    <xf numFmtId="0" fontId="33" fillId="22" borderId="4" applyNumberFormat="0" applyAlignment="0" applyProtection="0"/>
    <xf numFmtId="0" fontId="34" fillId="0" borderId="0" applyNumberFormat="0" applyFill="0" applyBorder="0" applyAlignment="0" applyProtection="0"/>
    <xf numFmtId="0" fontId="3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6" applyNumberFormat="0" applyFon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22" borderId="5"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1" fillId="0" borderId="10" xfId="0" applyFont="1" applyFill="1" applyBorder="1" applyAlignment="1">
      <alignment horizontal="right"/>
    </xf>
    <xf numFmtId="0" fontId="1" fillId="0" borderId="10" xfId="0" applyFont="1" applyBorder="1" applyAlignment="1">
      <alignment/>
    </xf>
    <xf numFmtId="0" fontId="2" fillId="0" borderId="0" xfId="0" applyFont="1" applyAlignment="1">
      <alignment wrapText="1"/>
    </xf>
    <xf numFmtId="0" fontId="0" fillId="0" borderId="10" xfId="0" applyFont="1" applyFill="1" applyBorder="1" applyAlignment="1">
      <alignment horizontal="right"/>
    </xf>
    <xf numFmtId="0" fontId="2" fillId="0" borderId="0" xfId="0" applyFont="1" applyAlignment="1">
      <alignment horizontal="center" wrapText="1"/>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2" xfId="0" applyFill="1" applyBorder="1" applyAlignment="1">
      <alignment horizontal="center" vertical="top" wrapText="1"/>
    </xf>
    <xf numFmtId="0" fontId="1" fillId="0" borderId="10" xfId="0" applyFont="1" applyFill="1" applyBorder="1" applyAlignment="1">
      <alignment/>
    </xf>
    <xf numFmtId="0" fontId="1" fillId="0" borderId="10" xfId="0" applyFon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0" fillId="0" borderId="10" xfId="0" applyFill="1" applyBorder="1" applyAlignment="1">
      <alignment horizontal="center"/>
    </xf>
    <xf numFmtId="0" fontId="0" fillId="0" borderId="0" xfId="0" applyFill="1" applyAlignment="1">
      <alignment/>
    </xf>
    <xf numFmtId="0" fontId="1" fillId="0" borderId="10" xfId="0" applyFont="1" applyFill="1" applyBorder="1" applyAlignment="1">
      <alignment horizontal="center"/>
    </xf>
    <xf numFmtId="0" fontId="0" fillId="0" borderId="10" xfId="0" applyFont="1" applyFill="1" applyBorder="1" applyAlignment="1">
      <alignment/>
    </xf>
    <xf numFmtId="0" fontId="1" fillId="0" borderId="0" xfId="0" applyFont="1" applyFill="1" applyAlignment="1">
      <alignment/>
    </xf>
    <xf numFmtId="0" fontId="1" fillId="0" borderId="10" xfId="0" applyFont="1" applyFill="1" applyBorder="1" applyAlignment="1">
      <alignment wrapText="1"/>
    </xf>
    <xf numFmtId="0" fontId="0" fillId="0" borderId="10" xfId="0" applyFill="1" applyBorder="1" applyAlignment="1">
      <alignment vertical="top" wrapText="1"/>
    </xf>
    <xf numFmtId="0" fontId="1" fillId="0" borderId="1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6" fillId="0" borderId="10" xfId="0" applyFont="1" applyFill="1" applyBorder="1" applyAlignment="1">
      <alignment horizontal="right"/>
    </xf>
    <xf numFmtId="0" fontId="6" fillId="0" borderId="10" xfId="0" applyFont="1" applyFill="1" applyBorder="1" applyAlignment="1">
      <alignment wrapText="1"/>
    </xf>
    <xf numFmtId="0" fontId="7" fillId="0" borderId="10" xfId="0" applyFont="1" applyFill="1" applyBorder="1" applyAlignment="1">
      <alignment wrapText="1"/>
    </xf>
    <xf numFmtId="1" fontId="1" fillId="0" borderId="10" xfId="0" applyNumberFormat="1" applyFont="1" applyFill="1" applyBorder="1" applyAlignment="1">
      <alignment/>
    </xf>
    <xf numFmtId="1" fontId="0" fillId="0" borderId="10" xfId="0" applyNumberFormat="1" applyFill="1" applyBorder="1" applyAlignment="1">
      <alignment/>
    </xf>
    <xf numFmtId="3" fontId="1" fillId="0" borderId="10" xfId="0" applyNumberFormat="1" applyFont="1" applyFill="1" applyBorder="1" applyAlignment="1">
      <alignment/>
    </xf>
    <xf numFmtId="4" fontId="0" fillId="0" borderId="1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vertical="top" wrapText="1"/>
    </xf>
    <xf numFmtId="164" fontId="0" fillId="0" borderId="0" xfId="0" applyNumberFormat="1" applyFill="1" applyAlignment="1">
      <alignment/>
    </xf>
    <xf numFmtId="167" fontId="0" fillId="0" borderId="10" xfId="0" applyNumberFormat="1" applyFill="1" applyBorder="1" applyAlignment="1">
      <alignment/>
    </xf>
    <xf numFmtId="0" fontId="1" fillId="0" borderId="12" xfId="0" applyFont="1" applyFill="1" applyBorder="1" applyAlignment="1">
      <alignment/>
    </xf>
    <xf numFmtId="3" fontId="0" fillId="0" borderId="10" xfId="0" applyNumberFormat="1" applyFont="1" applyFill="1" applyBorder="1" applyAlignment="1">
      <alignment wrapText="1"/>
    </xf>
    <xf numFmtId="3" fontId="0" fillId="0" borderId="10" xfId="0" applyNumberFormat="1" applyFont="1" applyFill="1" applyBorder="1" applyAlignment="1">
      <alignment/>
    </xf>
    <xf numFmtId="3" fontId="7" fillId="0" borderId="10" xfId="0" applyNumberFormat="1" applyFont="1" applyFill="1" applyBorder="1" applyAlignment="1">
      <alignment wrapText="1"/>
    </xf>
    <xf numFmtId="0" fontId="2" fillId="0" borderId="0" xfId="0" applyFont="1" applyAlignment="1">
      <alignment horizontal="center" wrapText="1"/>
    </xf>
    <xf numFmtId="0" fontId="0" fillId="0" borderId="15" xfId="0" applyBorder="1" applyAlignment="1">
      <alignment horizontal="center" vertical="top" wrapText="1"/>
    </xf>
    <xf numFmtId="0" fontId="0" fillId="0" borderId="12" xfId="0" applyBorder="1" applyAlignment="1">
      <alignment horizontal="center" vertical="top" wrapText="1"/>
    </xf>
    <xf numFmtId="0" fontId="0" fillId="0" borderId="16" xfId="0" applyBorder="1" applyAlignment="1">
      <alignment horizontal="center" vertical="top" wrapText="1"/>
    </xf>
    <xf numFmtId="0" fontId="0" fillId="0" borderId="13" xfId="0" applyBorder="1" applyAlignment="1">
      <alignment horizontal="center" vertical="top" wrapText="1"/>
    </xf>
    <xf numFmtId="0" fontId="0" fillId="0" borderId="17" xfId="0" applyBorder="1" applyAlignment="1">
      <alignment vertical="top" wrapText="1"/>
    </xf>
    <xf numFmtId="0" fontId="0" fillId="0" borderId="14" xfId="0" applyBorder="1" applyAlignment="1">
      <alignment vertical="top" wrapText="1"/>
    </xf>
    <xf numFmtId="0" fontId="2" fillId="0" borderId="0" xfId="0" applyFont="1" applyFill="1" applyAlignment="1">
      <alignment wrapText="1"/>
    </xf>
    <xf numFmtId="0" fontId="0" fillId="0" borderId="0" xfId="0" applyFont="1" applyFill="1" applyAlignment="1">
      <alignment wrapText="1"/>
    </xf>
    <xf numFmtId="0" fontId="0" fillId="0" borderId="15" xfId="0" applyFill="1" applyBorder="1" applyAlignment="1">
      <alignment horizontal="center" vertical="top"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2" xfId="0" applyFill="1" applyBorder="1" applyAlignment="1">
      <alignment vertical="top" wrapText="1"/>
    </xf>
    <xf numFmtId="0" fontId="0" fillId="0" borderId="20" xfId="0" applyFont="1" applyFill="1" applyBorder="1" applyAlignment="1">
      <alignment horizontal="center" vertical="top"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PageLayoutView="0" workbookViewId="0" topLeftCell="A1">
      <pane xSplit="3" ySplit="10" topLeftCell="D47" activePane="bottomRight" state="frozen"/>
      <selection pane="topLeft" activeCell="A1" sqref="A1"/>
      <selection pane="topRight" activeCell="D1" sqref="D1"/>
      <selection pane="bottomLeft" activeCell="A11" sqref="A11"/>
      <selection pane="bottomRight" activeCell="O10" sqref="O10"/>
    </sheetView>
  </sheetViews>
  <sheetFormatPr defaultColWidth="9.140625" defaultRowHeight="12.75"/>
  <cols>
    <col min="1" max="1" width="6.140625" style="9" customWidth="1"/>
    <col min="2" max="2" width="10.8515625" style="0" hidden="1" customWidth="1"/>
    <col min="3" max="3" width="37.28125" style="0" customWidth="1"/>
    <col min="4" max="4" width="14.140625" style="18" customWidth="1"/>
    <col min="5" max="5" width="14.28125" style="18" customWidth="1"/>
    <col min="6" max="6" width="13.8515625" style="18" customWidth="1"/>
    <col min="7" max="7" width="13.57421875" style="18" customWidth="1"/>
    <col min="8" max="8" width="11.57421875" style="18" customWidth="1"/>
    <col min="9" max="9" width="12.421875" style="18" customWidth="1"/>
    <col min="10" max="10" width="19.140625" style="18" customWidth="1"/>
  </cols>
  <sheetData>
    <row r="1" ht="12.75">
      <c r="I1" s="18" t="s">
        <v>32</v>
      </c>
    </row>
    <row r="2" ht="12.75">
      <c r="I2" s="18" t="s">
        <v>62</v>
      </c>
    </row>
    <row r="3" ht="12.75">
      <c r="I3" s="18" t="s">
        <v>63</v>
      </c>
    </row>
    <row r="4" ht="12.75">
      <c r="I4" s="18" t="s">
        <v>33</v>
      </c>
    </row>
    <row r="7" spans="1:10" ht="17.25" customHeight="1">
      <c r="A7" s="46" t="s">
        <v>47</v>
      </c>
      <c r="B7" s="46"/>
      <c r="C7" s="46"/>
      <c r="D7" s="46"/>
      <c r="E7" s="46"/>
      <c r="F7" s="46"/>
      <c r="G7" s="46"/>
      <c r="H7" s="46"/>
      <c r="I7" s="46"/>
      <c r="J7" s="46"/>
    </row>
    <row r="8" spans="1:10" ht="12.75" customHeight="1">
      <c r="A8" s="6"/>
      <c r="B8" s="4"/>
      <c r="C8" s="4"/>
      <c r="D8" s="53"/>
      <c r="E8" s="53"/>
      <c r="F8" s="53"/>
      <c r="G8" s="53"/>
      <c r="H8" s="53"/>
      <c r="I8" s="53"/>
      <c r="J8" s="54" t="s">
        <v>51</v>
      </c>
    </row>
    <row r="9" spans="1:10" ht="12.75">
      <c r="A9" s="47" t="s">
        <v>45</v>
      </c>
      <c r="B9" s="49" t="s">
        <v>28</v>
      </c>
      <c r="C9" s="50"/>
      <c r="D9" s="55" t="s">
        <v>48</v>
      </c>
      <c r="E9" s="56" t="s">
        <v>8</v>
      </c>
      <c r="F9" s="56"/>
      <c r="G9" s="56"/>
      <c r="H9" s="56"/>
      <c r="I9" s="56"/>
      <c r="J9" s="57"/>
    </row>
    <row r="10" spans="1:10" ht="155.25" customHeight="1">
      <c r="A10" s="48"/>
      <c r="B10" s="51"/>
      <c r="C10" s="52"/>
      <c r="D10" s="58"/>
      <c r="E10" s="59" t="s">
        <v>40</v>
      </c>
      <c r="F10" s="11" t="s">
        <v>42</v>
      </c>
      <c r="G10" s="11" t="s">
        <v>41</v>
      </c>
      <c r="H10" s="10" t="s">
        <v>29</v>
      </c>
      <c r="I10" s="11" t="s">
        <v>30</v>
      </c>
      <c r="J10" s="11" t="s">
        <v>43</v>
      </c>
    </row>
    <row r="11" spans="1:10" s="1" customFormat="1" ht="12.75">
      <c r="A11" s="7"/>
      <c r="B11" s="3"/>
      <c r="C11" s="12" t="s">
        <v>4</v>
      </c>
      <c r="D11" s="42"/>
      <c r="E11" s="13"/>
      <c r="F11" s="13"/>
      <c r="G11" s="13"/>
      <c r="H11" s="13"/>
      <c r="I11" s="13"/>
      <c r="J11" s="13"/>
    </row>
    <row r="12" spans="1:10" s="1" customFormat="1" ht="25.5">
      <c r="A12" s="8">
        <v>4</v>
      </c>
      <c r="B12" s="2"/>
      <c r="C12" s="13" t="s">
        <v>6</v>
      </c>
      <c r="D12" s="12"/>
      <c r="E12" s="12"/>
      <c r="F12" s="12"/>
      <c r="G12" s="12"/>
      <c r="H12" s="12"/>
      <c r="I12" s="12"/>
      <c r="J12" s="12"/>
    </row>
    <row r="13" spans="1:10" s="18" customFormat="1" ht="63.75">
      <c r="A13" s="17"/>
      <c r="B13" s="15"/>
      <c r="C13" s="14" t="s">
        <v>31</v>
      </c>
      <c r="D13" s="15"/>
      <c r="E13" s="16"/>
      <c r="F13" s="43">
        <f>404016.32/3.4528</f>
        <v>117011.21408711771</v>
      </c>
      <c r="G13" s="16"/>
      <c r="H13" s="16"/>
      <c r="I13" s="16"/>
      <c r="J13" s="16"/>
    </row>
    <row r="14" spans="1:10" s="18" customFormat="1" ht="25.5">
      <c r="A14" s="17"/>
      <c r="B14" s="15"/>
      <c r="C14" s="13" t="s">
        <v>10</v>
      </c>
      <c r="D14" s="12">
        <f>D13</f>
        <v>0</v>
      </c>
      <c r="E14" s="12">
        <f aca="true" t="shared" si="0" ref="E14:J15">E13</f>
        <v>0</v>
      </c>
      <c r="F14" s="36">
        <f t="shared" si="0"/>
        <v>117011.21408711771</v>
      </c>
      <c r="G14" s="12">
        <f t="shared" si="0"/>
        <v>0</v>
      </c>
      <c r="H14" s="12">
        <f t="shared" si="0"/>
        <v>0</v>
      </c>
      <c r="I14" s="12">
        <f t="shared" si="0"/>
        <v>0</v>
      </c>
      <c r="J14" s="12">
        <f t="shared" si="0"/>
        <v>0</v>
      </c>
    </row>
    <row r="15" spans="1:10" s="21" customFormat="1" ht="12.75">
      <c r="A15" s="19"/>
      <c r="B15" s="12"/>
      <c r="C15" s="12" t="s">
        <v>9</v>
      </c>
      <c r="D15" s="12">
        <f>D14</f>
        <v>0</v>
      </c>
      <c r="E15" s="12">
        <f t="shared" si="0"/>
        <v>0</v>
      </c>
      <c r="F15" s="36">
        <f t="shared" si="0"/>
        <v>117011.21408711771</v>
      </c>
      <c r="G15" s="12">
        <f t="shared" si="0"/>
        <v>0</v>
      </c>
      <c r="H15" s="12">
        <f t="shared" si="0"/>
        <v>0</v>
      </c>
      <c r="I15" s="12">
        <f t="shared" si="0"/>
        <v>0</v>
      </c>
      <c r="J15" s="12">
        <f t="shared" si="0"/>
        <v>0</v>
      </c>
    </row>
    <row r="16" spans="1:10" s="21" customFormat="1" ht="12.75">
      <c r="A16" s="19"/>
      <c r="B16" s="12"/>
      <c r="C16" s="12" t="s">
        <v>0</v>
      </c>
      <c r="D16" s="12"/>
      <c r="E16" s="12"/>
      <c r="F16" s="12"/>
      <c r="G16" s="12"/>
      <c r="H16" s="12"/>
      <c r="I16" s="12"/>
      <c r="J16" s="12"/>
    </row>
    <row r="17" spans="1:10" s="21" customFormat="1" ht="12.75" hidden="1">
      <c r="A17" s="8">
        <v>1</v>
      </c>
      <c r="B17" s="2"/>
      <c r="C17" s="22" t="s">
        <v>7</v>
      </c>
      <c r="D17" s="12"/>
      <c r="E17" s="12"/>
      <c r="F17" s="12"/>
      <c r="G17" s="12"/>
      <c r="H17" s="12"/>
      <c r="I17" s="12"/>
      <c r="J17" s="12"/>
    </row>
    <row r="18" spans="1:10" s="21" customFormat="1" ht="25.5" hidden="1">
      <c r="A18" s="19"/>
      <c r="B18" s="20" t="s">
        <v>19</v>
      </c>
      <c r="C18" s="16" t="s">
        <v>37</v>
      </c>
      <c r="D18" s="12"/>
      <c r="E18" s="12"/>
      <c r="F18" s="12"/>
      <c r="G18" s="12"/>
      <c r="H18" s="12"/>
      <c r="I18" s="12"/>
      <c r="J18" s="20"/>
    </row>
    <row r="19" spans="1:10" s="21" customFormat="1" ht="25.5" hidden="1">
      <c r="A19" s="19"/>
      <c r="B19" s="20"/>
      <c r="C19" s="22" t="s">
        <v>11</v>
      </c>
      <c r="D19" s="12">
        <f>D18</f>
        <v>0</v>
      </c>
      <c r="E19" s="12">
        <f aca="true" t="shared" si="1" ref="E19:J19">E18</f>
        <v>0</v>
      </c>
      <c r="F19" s="12">
        <f t="shared" si="1"/>
        <v>0</v>
      </c>
      <c r="G19" s="12">
        <f t="shared" si="1"/>
        <v>0</v>
      </c>
      <c r="H19" s="12">
        <f t="shared" si="1"/>
        <v>0</v>
      </c>
      <c r="I19" s="12">
        <f t="shared" si="1"/>
        <v>0</v>
      </c>
      <c r="J19" s="12">
        <f t="shared" si="1"/>
        <v>0</v>
      </c>
    </row>
    <row r="20" spans="1:10" s="21" customFormat="1" ht="12.75">
      <c r="A20" s="19">
        <v>3</v>
      </c>
      <c r="B20" s="12"/>
      <c r="C20" s="12" t="s">
        <v>1</v>
      </c>
      <c r="D20" s="12"/>
      <c r="E20" s="12"/>
      <c r="F20" s="12"/>
      <c r="G20" s="12"/>
      <c r="H20" s="12"/>
      <c r="I20" s="12"/>
      <c r="J20" s="12"/>
    </row>
    <row r="21" spans="1:10" s="21" customFormat="1" ht="38.25">
      <c r="A21" s="19"/>
      <c r="B21" s="5" t="s">
        <v>27</v>
      </c>
      <c r="C21" s="16" t="s">
        <v>30</v>
      </c>
      <c r="D21" s="12"/>
      <c r="E21" s="12"/>
      <c r="F21" s="12"/>
      <c r="G21" s="12"/>
      <c r="H21" s="12"/>
      <c r="I21" s="44">
        <v>24464</v>
      </c>
      <c r="J21" s="12"/>
    </row>
    <row r="22" spans="1:10" s="18" customFormat="1" ht="44.25" customHeight="1">
      <c r="A22" s="31"/>
      <c r="B22" s="32" t="s">
        <v>49</v>
      </c>
      <c r="C22" s="14" t="s">
        <v>61</v>
      </c>
      <c r="D22" s="38">
        <f>15000000/3.4528</f>
        <v>4344300.278035218</v>
      </c>
      <c r="E22" s="35">
        <v>2335973</v>
      </c>
      <c r="F22" s="15"/>
      <c r="G22" s="15"/>
      <c r="H22" s="15"/>
      <c r="I22" s="15"/>
      <c r="J22" s="15"/>
    </row>
    <row r="23" spans="1:10" s="18" customFormat="1" ht="45" customHeight="1">
      <c r="A23" s="31"/>
      <c r="B23" s="32" t="s">
        <v>50</v>
      </c>
      <c r="C23" s="33" t="s">
        <v>52</v>
      </c>
      <c r="D23" s="45">
        <v>1131978</v>
      </c>
      <c r="E23" s="35"/>
      <c r="F23" s="15"/>
      <c r="G23" s="15"/>
      <c r="H23" s="15"/>
      <c r="I23" s="15"/>
      <c r="J23" s="15"/>
    </row>
    <row r="24" spans="1:10" s="18" customFormat="1" ht="25.5">
      <c r="A24" s="17"/>
      <c r="B24" s="15"/>
      <c r="C24" s="13" t="s">
        <v>12</v>
      </c>
      <c r="D24" s="36">
        <f>D21+D22+D23</f>
        <v>5476278.278035218</v>
      </c>
      <c r="E24" s="36">
        <f aca="true" t="shared" si="2" ref="E24:J24">E21+E22+E23</f>
        <v>2335973</v>
      </c>
      <c r="F24" s="36">
        <f t="shared" si="2"/>
        <v>0</v>
      </c>
      <c r="G24" s="36">
        <f t="shared" si="2"/>
        <v>0</v>
      </c>
      <c r="H24" s="36">
        <f t="shared" si="2"/>
        <v>0</v>
      </c>
      <c r="I24" s="36">
        <f t="shared" si="2"/>
        <v>24464</v>
      </c>
      <c r="J24" s="36">
        <f t="shared" si="2"/>
        <v>0</v>
      </c>
    </row>
    <row r="25" spans="1:10" s="18" customFormat="1" ht="25.5">
      <c r="A25" s="8">
        <v>4</v>
      </c>
      <c r="B25" s="2"/>
      <c r="C25" s="13" t="s">
        <v>6</v>
      </c>
      <c r="D25" s="15"/>
      <c r="E25" s="15"/>
      <c r="F25" s="15"/>
      <c r="G25" s="15"/>
      <c r="H25" s="15"/>
      <c r="I25" s="15"/>
      <c r="J25" s="15"/>
    </row>
    <row r="26" spans="1:10" s="18" customFormat="1" ht="38.25">
      <c r="A26" s="17"/>
      <c r="B26" s="15" t="s">
        <v>20</v>
      </c>
      <c r="C26" s="14" t="s">
        <v>38</v>
      </c>
      <c r="D26" s="15"/>
      <c r="E26" s="15"/>
      <c r="F26" s="38">
        <f>144201.7/3.4528</f>
        <v>41763.69902687674</v>
      </c>
      <c r="G26" s="15"/>
      <c r="H26" s="15"/>
      <c r="I26" s="15"/>
      <c r="J26" s="15"/>
    </row>
    <row r="27" spans="1:10" s="18" customFormat="1" ht="38.25">
      <c r="A27" s="17"/>
      <c r="B27" s="15" t="s">
        <v>21</v>
      </c>
      <c r="C27" s="14" t="s">
        <v>39</v>
      </c>
      <c r="D27" s="15"/>
      <c r="E27" s="15"/>
      <c r="F27" s="38">
        <f>9376.78/3.4528</f>
        <v>2715.703197405005</v>
      </c>
      <c r="G27" s="15"/>
      <c r="H27" s="15"/>
      <c r="I27" s="15"/>
      <c r="J27" s="15"/>
    </row>
    <row r="28" spans="1:11" s="18" customFormat="1" ht="25.5">
      <c r="A28" s="17"/>
      <c r="B28" s="15"/>
      <c r="C28" s="13" t="s">
        <v>10</v>
      </c>
      <c r="D28" s="12">
        <f>D26+D27</f>
        <v>0</v>
      </c>
      <c r="E28" s="12">
        <f aca="true" t="shared" si="3" ref="E28:J28">E26+E27</f>
        <v>0</v>
      </c>
      <c r="F28" s="36">
        <v>44480</v>
      </c>
      <c r="G28" s="12">
        <f t="shared" si="3"/>
        <v>0</v>
      </c>
      <c r="H28" s="12">
        <f t="shared" si="3"/>
        <v>0</v>
      </c>
      <c r="I28" s="12">
        <f t="shared" si="3"/>
        <v>0</v>
      </c>
      <c r="J28" s="12">
        <f t="shared" si="3"/>
        <v>0</v>
      </c>
      <c r="K28" s="39"/>
    </row>
    <row r="29" spans="1:10" s="18" customFormat="1" ht="25.5">
      <c r="A29" s="8">
        <v>5</v>
      </c>
      <c r="B29" s="2"/>
      <c r="C29" s="22" t="s">
        <v>2</v>
      </c>
      <c r="D29" s="37"/>
      <c r="E29" s="15"/>
      <c r="F29" s="15"/>
      <c r="G29" s="15"/>
      <c r="H29" s="15"/>
      <c r="I29" s="15"/>
      <c r="J29" s="15"/>
    </row>
    <row r="30" spans="1:11" s="18" customFormat="1" ht="25.5">
      <c r="A30" s="19"/>
      <c r="B30" s="2"/>
      <c r="C30" s="33" t="s">
        <v>53</v>
      </c>
      <c r="D30" s="38">
        <f>1059719+116833</f>
        <v>1176552</v>
      </c>
      <c r="E30" s="15"/>
      <c r="F30" s="15"/>
      <c r="G30" s="38"/>
      <c r="H30" s="15"/>
      <c r="I30" s="15"/>
      <c r="J30" s="15"/>
      <c r="K30" s="40"/>
    </row>
    <row r="31" spans="1:10" s="18" customFormat="1" ht="38.25">
      <c r="A31" s="8"/>
      <c r="B31" s="2"/>
      <c r="C31" s="23" t="s">
        <v>54</v>
      </c>
      <c r="D31" s="38">
        <v>445841</v>
      </c>
      <c r="E31" s="15"/>
      <c r="F31" s="15"/>
      <c r="G31" s="41"/>
      <c r="H31" s="15"/>
      <c r="I31" s="15"/>
      <c r="J31" s="38">
        <v>733282</v>
      </c>
    </row>
    <row r="32" spans="1:10" s="18" customFormat="1" ht="51">
      <c r="A32" s="19"/>
      <c r="B32" s="2"/>
      <c r="C32" s="33" t="s">
        <v>55</v>
      </c>
      <c r="D32" s="38">
        <v>445522</v>
      </c>
      <c r="E32" s="15"/>
      <c r="F32" s="15"/>
      <c r="G32" s="41"/>
      <c r="H32" s="15"/>
      <c r="I32" s="15"/>
      <c r="J32" s="38"/>
    </row>
    <row r="33" spans="1:10" s="18" customFormat="1" ht="25.5">
      <c r="A33" s="19"/>
      <c r="B33" s="2"/>
      <c r="C33" s="33" t="s">
        <v>56</v>
      </c>
      <c r="D33" s="38">
        <v>61775</v>
      </c>
      <c r="E33" s="15"/>
      <c r="F33" s="15"/>
      <c r="G33" s="41"/>
      <c r="H33" s="15"/>
      <c r="I33" s="15"/>
      <c r="J33" s="38"/>
    </row>
    <row r="34" spans="1:10" s="18" customFormat="1" ht="25.5">
      <c r="A34" s="17"/>
      <c r="B34" s="15" t="s">
        <v>18</v>
      </c>
      <c r="C34" s="14" t="s">
        <v>57</v>
      </c>
      <c r="D34" s="38">
        <v>416500</v>
      </c>
      <c r="E34" s="15"/>
      <c r="F34" s="15"/>
      <c r="G34" s="41"/>
      <c r="H34" s="15"/>
      <c r="I34" s="15"/>
      <c r="J34" s="38"/>
    </row>
    <row r="35" spans="1:10" s="18" customFormat="1" ht="12.75">
      <c r="A35" s="17"/>
      <c r="B35" s="15"/>
      <c r="C35" s="14" t="s">
        <v>58</v>
      </c>
      <c r="D35" s="38">
        <f>325330-60911</f>
        <v>264419</v>
      </c>
      <c r="E35" s="15"/>
      <c r="F35" s="15"/>
      <c r="G35" s="38">
        <v>60911</v>
      </c>
      <c r="H35" s="15"/>
      <c r="I35" s="15"/>
      <c r="J35" s="38"/>
    </row>
    <row r="36" spans="1:10" s="18" customFormat="1" ht="38.25">
      <c r="A36" s="17"/>
      <c r="B36" s="15" t="s">
        <v>22</v>
      </c>
      <c r="C36" s="14" t="s">
        <v>59</v>
      </c>
      <c r="D36" s="38">
        <f>355537-71766+1</f>
        <v>283772</v>
      </c>
      <c r="E36" s="15"/>
      <c r="F36" s="15"/>
      <c r="G36" s="38">
        <v>71766</v>
      </c>
      <c r="H36" s="15"/>
      <c r="I36" s="15"/>
      <c r="J36" s="38"/>
    </row>
    <row r="37" spans="1:10" s="18" customFormat="1" ht="51">
      <c r="A37" s="17"/>
      <c r="B37" s="15" t="s">
        <v>23</v>
      </c>
      <c r="C37" s="14" t="s">
        <v>60</v>
      </c>
      <c r="D37" s="15">
        <v>15844</v>
      </c>
      <c r="E37" s="15"/>
      <c r="F37" s="15"/>
      <c r="G37" s="38">
        <f>47468-15844</f>
        <v>31624</v>
      </c>
      <c r="H37" s="15"/>
      <c r="I37" s="15"/>
      <c r="J37" s="38"/>
    </row>
    <row r="38" spans="1:10" s="18" customFormat="1" ht="38.25">
      <c r="A38" s="17"/>
      <c r="B38" s="5" t="s">
        <v>26</v>
      </c>
      <c r="C38" s="14" t="s">
        <v>29</v>
      </c>
      <c r="D38" s="15"/>
      <c r="E38" s="15"/>
      <c r="F38" s="15"/>
      <c r="G38" s="41"/>
      <c r="H38" s="38">
        <v>332693</v>
      </c>
      <c r="I38" s="15"/>
      <c r="J38" s="38"/>
    </row>
    <row r="39" spans="1:10" s="18" customFormat="1" ht="63.75" hidden="1">
      <c r="A39" s="17"/>
      <c r="B39" s="5"/>
      <c r="C39" s="14" t="s">
        <v>36</v>
      </c>
      <c r="D39" s="15"/>
      <c r="E39" s="15"/>
      <c r="F39" s="15"/>
      <c r="G39" s="38"/>
      <c r="H39" s="38"/>
      <c r="I39" s="15"/>
      <c r="J39" s="38"/>
    </row>
    <row r="40" spans="1:10" s="18" customFormat="1" ht="25.5">
      <c r="A40" s="17"/>
      <c r="B40" s="15"/>
      <c r="C40" s="22" t="s">
        <v>13</v>
      </c>
      <c r="D40" s="36">
        <f aca="true" t="shared" si="4" ref="D40:J40">D30+D31+D32+D33+D34+D35+D36+D37+D38+D39</f>
        <v>3110225</v>
      </c>
      <c r="E40" s="36">
        <f t="shared" si="4"/>
        <v>0</v>
      </c>
      <c r="F40" s="36">
        <f t="shared" si="4"/>
        <v>0</v>
      </c>
      <c r="G40" s="36">
        <f t="shared" si="4"/>
        <v>164301</v>
      </c>
      <c r="H40" s="36">
        <f t="shared" si="4"/>
        <v>332693</v>
      </c>
      <c r="I40" s="36">
        <f t="shared" si="4"/>
        <v>0</v>
      </c>
      <c r="J40" s="36">
        <f t="shared" si="4"/>
        <v>733282</v>
      </c>
    </row>
    <row r="41" spans="1:10" s="18" customFormat="1" ht="12.75">
      <c r="A41" s="8">
        <v>6</v>
      </c>
      <c r="B41" s="2"/>
      <c r="C41" s="24" t="s">
        <v>3</v>
      </c>
      <c r="D41" s="15"/>
      <c r="E41" s="15"/>
      <c r="F41" s="15"/>
      <c r="G41" s="15"/>
      <c r="H41" s="15"/>
      <c r="I41" s="15"/>
      <c r="J41" s="15"/>
    </row>
    <row r="42" spans="1:10" s="18" customFormat="1" ht="89.25">
      <c r="A42" s="17"/>
      <c r="B42" s="15" t="s">
        <v>24</v>
      </c>
      <c r="C42" s="16" t="s">
        <v>46</v>
      </c>
      <c r="D42" s="15"/>
      <c r="E42" s="15"/>
      <c r="F42" s="15"/>
      <c r="G42" s="38">
        <f>(40000/3.4528)+8</f>
        <v>11592.800741427249</v>
      </c>
      <c r="H42" s="15"/>
      <c r="I42" s="15"/>
      <c r="J42" s="15"/>
    </row>
    <row r="43" spans="1:10" s="18" customFormat="1" ht="114.75">
      <c r="A43" s="17"/>
      <c r="B43" s="15" t="s">
        <v>25</v>
      </c>
      <c r="C43" s="16" t="s">
        <v>44</v>
      </c>
      <c r="D43" s="15"/>
      <c r="E43" s="15"/>
      <c r="F43" s="15"/>
      <c r="G43" s="38">
        <f>3323628.79/3.4528</f>
        <v>962589.4317655236</v>
      </c>
      <c r="H43" s="15"/>
      <c r="I43" s="15"/>
      <c r="J43" s="15"/>
    </row>
    <row r="44" spans="1:12" s="18" customFormat="1" ht="12.75">
      <c r="A44" s="17"/>
      <c r="B44" s="15"/>
      <c r="C44" s="24" t="s">
        <v>14</v>
      </c>
      <c r="D44" s="12">
        <f>D42+D43</f>
        <v>0</v>
      </c>
      <c r="E44" s="12">
        <f aca="true" t="shared" si="5" ref="E44:J44">E42+E43</f>
        <v>0</v>
      </c>
      <c r="F44" s="12">
        <f t="shared" si="5"/>
        <v>0</v>
      </c>
      <c r="G44" s="36">
        <f t="shared" si="5"/>
        <v>974182.2325069509</v>
      </c>
      <c r="H44" s="12">
        <f t="shared" si="5"/>
        <v>0</v>
      </c>
      <c r="I44" s="12">
        <f t="shared" si="5"/>
        <v>0</v>
      </c>
      <c r="J44" s="12">
        <f t="shared" si="5"/>
        <v>0</v>
      </c>
      <c r="K44" s="21"/>
      <c r="L44" s="21"/>
    </row>
    <row r="45" spans="1:10" s="18" customFormat="1" ht="12.75">
      <c r="A45" s="17"/>
      <c r="B45" s="15"/>
      <c r="C45" s="24" t="s">
        <v>16</v>
      </c>
      <c r="D45" s="36">
        <f aca="true" t="shared" si="6" ref="D45:J45">D44+D40+D28+D24+D19</f>
        <v>8586503.278035218</v>
      </c>
      <c r="E45" s="34">
        <f t="shared" si="6"/>
        <v>2335973</v>
      </c>
      <c r="F45" s="34">
        <f t="shared" si="6"/>
        <v>44480</v>
      </c>
      <c r="G45" s="36">
        <f t="shared" si="6"/>
        <v>1138483.2325069509</v>
      </c>
      <c r="H45" s="34">
        <f t="shared" si="6"/>
        <v>332693</v>
      </c>
      <c r="I45" s="34">
        <f t="shared" si="6"/>
        <v>24464</v>
      </c>
      <c r="J45" s="34">
        <f t="shared" si="6"/>
        <v>733282</v>
      </c>
    </row>
    <row r="46" spans="1:12" s="21" customFormat="1" ht="25.5">
      <c r="A46" s="19"/>
      <c r="B46" s="12"/>
      <c r="C46" s="13" t="s">
        <v>5</v>
      </c>
      <c r="D46" s="12"/>
      <c r="E46" s="12"/>
      <c r="F46" s="12"/>
      <c r="G46" s="12"/>
      <c r="H46" s="12"/>
      <c r="I46" s="12"/>
      <c r="J46" s="12"/>
      <c r="K46"/>
      <c r="L46"/>
    </row>
    <row r="47" spans="1:10" s="18" customFormat="1" ht="25.5">
      <c r="A47" s="8">
        <v>4</v>
      </c>
      <c r="B47" s="2"/>
      <c r="C47" s="22" t="s">
        <v>6</v>
      </c>
      <c r="D47" s="15"/>
      <c r="E47" s="15"/>
      <c r="F47" s="15"/>
      <c r="G47" s="15"/>
      <c r="H47" s="15"/>
      <c r="I47" s="15"/>
      <c r="J47" s="15"/>
    </row>
    <row r="48" spans="1:12" ht="63.75">
      <c r="A48" s="8"/>
      <c r="B48" s="2"/>
      <c r="C48" s="14" t="s">
        <v>34</v>
      </c>
      <c r="D48" s="15"/>
      <c r="E48" s="15"/>
      <c r="F48" s="35">
        <f>(123931.31+16.48)/3.4528</f>
        <v>35897.76123725672</v>
      </c>
      <c r="G48" s="15"/>
      <c r="H48" s="15"/>
      <c r="I48" s="15"/>
      <c r="J48" s="15"/>
      <c r="K48" s="18"/>
      <c r="L48" s="18"/>
    </row>
    <row r="49" spans="1:10" s="18" customFormat="1" ht="63.75">
      <c r="A49" s="8"/>
      <c r="B49" s="2"/>
      <c r="C49" s="14" t="s">
        <v>35</v>
      </c>
      <c r="D49" s="15"/>
      <c r="E49" s="15"/>
      <c r="F49" s="38">
        <f>(2390302.26+2.64)/3.4528</f>
        <v>692280.1494439295</v>
      </c>
      <c r="G49" s="15"/>
      <c r="H49" s="15"/>
      <c r="I49" s="15"/>
      <c r="J49" s="15"/>
    </row>
    <row r="50" spans="1:10" s="18" customFormat="1" ht="25.5">
      <c r="A50" s="17"/>
      <c r="B50" s="15"/>
      <c r="C50" s="22" t="s">
        <v>10</v>
      </c>
      <c r="D50" s="15">
        <f aca="true" t="shared" si="7" ref="D50:J50">D48+D49</f>
        <v>0</v>
      </c>
      <c r="E50" s="15">
        <f t="shared" si="7"/>
        <v>0</v>
      </c>
      <c r="F50" s="35">
        <f t="shared" si="7"/>
        <v>728177.9106811862</v>
      </c>
      <c r="G50" s="15">
        <f t="shared" si="7"/>
        <v>0</v>
      </c>
      <c r="H50" s="15">
        <f t="shared" si="7"/>
        <v>0</v>
      </c>
      <c r="I50" s="15">
        <f t="shared" si="7"/>
        <v>0</v>
      </c>
      <c r="J50" s="15">
        <f t="shared" si="7"/>
        <v>0</v>
      </c>
    </row>
    <row r="51" spans="1:10" s="18" customFormat="1" ht="25.5">
      <c r="A51" s="17"/>
      <c r="B51" s="15"/>
      <c r="C51" s="13" t="s">
        <v>15</v>
      </c>
      <c r="D51" s="12">
        <f>D50</f>
        <v>0</v>
      </c>
      <c r="E51" s="12">
        <f aca="true" t="shared" si="8" ref="E51:J51">E50</f>
        <v>0</v>
      </c>
      <c r="F51" s="34">
        <f t="shared" si="8"/>
        <v>728177.9106811862</v>
      </c>
      <c r="G51" s="12">
        <f t="shared" si="8"/>
        <v>0</v>
      </c>
      <c r="H51" s="12">
        <f t="shared" si="8"/>
        <v>0</v>
      </c>
      <c r="I51" s="12">
        <f t="shared" si="8"/>
        <v>0</v>
      </c>
      <c r="J51" s="12">
        <f t="shared" si="8"/>
        <v>0</v>
      </c>
    </row>
    <row r="52" spans="1:10" s="18" customFormat="1" ht="12.75">
      <c r="A52" s="17"/>
      <c r="B52" s="15"/>
      <c r="C52" s="22" t="s">
        <v>17</v>
      </c>
      <c r="D52" s="34">
        <f aca="true" t="shared" si="9" ref="D52:J52">D51+D45+D15</f>
        <v>8586503.278035218</v>
      </c>
      <c r="E52" s="34">
        <f t="shared" si="9"/>
        <v>2335973</v>
      </c>
      <c r="F52" s="34">
        <f t="shared" si="9"/>
        <v>889669.1247683039</v>
      </c>
      <c r="G52" s="34">
        <f t="shared" si="9"/>
        <v>1138483.2325069509</v>
      </c>
      <c r="H52" s="34">
        <f t="shared" si="9"/>
        <v>332693</v>
      </c>
      <c r="I52" s="34">
        <f t="shared" si="9"/>
        <v>24464</v>
      </c>
      <c r="J52" s="34">
        <f t="shared" si="9"/>
        <v>733282</v>
      </c>
    </row>
    <row r="53" spans="1:10" s="18" customFormat="1" ht="12.75">
      <c r="A53" s="25"/>
      <c r="B53" s="26"/>
      <c r="C53" s="27"/>
      <c r="D53" s="28"/>
      <c r="E53" s="29"/>
      <c r="F53" s="29"/>
      <c r="G53" s="29"/>
      <c r="H53" s="28"/>
      <c r="I53" s="28"/>
      <c r="J53" s="28"/>
    </row>
    <row r="54" spans="1:12" s="18" customFormat="1" ht="12.75">
      <c r="A54" s="25"/>
      <c r="B54" s="26"/>
      <c r="C54" s="27"/>
      <c r="D54" s="28"/>
      <c r="E54" s="30"/>
      <c r="F54" s="30"/>
      <c r="G54" s="30"/>
      <c r="H54" s="28"/>
      <c r="I54" s="28"/>
      <c r="J54" s="28"/>
      <c r="K54"/>
      <c r="L54"/>
    </row>
    <row r="55" spans="1:12" s="18" customFormat="1" ht="12.75">
      <c r="A55" s="25"/>
      <c r="B55" s="26"/>
      <c r="C55" s="27"/>
      <c r="D55" s="28"/>
      <c r="E55" s="28"/>
      <c r="F55" s="28"/>
      <c r="G55" s="28"/>
      <c r="H55" s="28"/>
      <c r="I55" s="28"/>
      <c r="J55" s="28"/>
      <c r="K55"/>
      <c r="L55"/>
    </row>
  </sheetData>
  <sheetProtection/>
  <mergeCells count="5">
    <mergeCell ref="A7:J7"/>
    <mergeCell ref="A9:A10"/>
    <mergeCell ref="B9:C10"/>
    <mergeCell ref="D9:D10"/>
    <mergeCell ref="E9:J9"/>
  </mergeCells>
  <printOptions/>
  <pageMargins left="0.31496062992125984" right="0.11811023622047245" top="0.35433070866141736" bottom="0.15748031496062992" header="0.11811023622047245" footer="0.11811023622047245"/>
  <pageSetup horizontalDpi="600" verticalDpi="600" orientation="landscape"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Kauno m. 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irenjurk</dc:creator>
  <cp:keywords/>
  <dc:description/>
  <cp:lastModifiedBy>Liana Bubulytė</cp:lastModifiedBy>
  <cp:lastPrinted>2015-02-25T08:54:56Z</cp:lastPrinted>
  <dcterms:created xsi:type="dcterms:W3CDTF">2013-01-30T13:35:31Z</dcterms:created>
  <dcterms:modified xsi:type="dcterms:W3CDTF">2015-02-25T08:55:02Z</dcterms:modified>
  <cp:category/>
  <cp:version/>
  <cp:contentType/>
  <cp:contentStatus/>
</cp:coreProperties>
</file>