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X:\Dokumentu archyvas\Dokumentai\Taryba\Sprendimai\2024\"/>
    </mc:Choice>
  </mc:AlternateContent>
  <xr:revisionPtr revIDLastSave="0" documentId="8_{965BCC7D-4680-4985-89E1-FAE15AEF18F9}" xr6:coauthVersionLast="47" xr6:coauthVersionMax="47" xr10:uidLastSave="{00000000-0000-0000-0000-000000000000}"/>
  <bookViews>
    <workbookView xWindow="-120" yWindow="-120" windowWidth="29040" windowHeight="15840" xr2:uid="{00000000-000D-0000-FFFF-FFFF00000000}"/>
  </bookViews>
  <sheets>
    <sheet name="Lapas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O46" i="1" l="1"/>
  <c r="M14" i="1"/>
  <c r="N14" i="1"/>
  <c r="Q14" i="1"/>
  <c r="M51" i="1"/>
  <c r="N51" i="1"/>
  <c r="P51" i="1"/>
  <c r="Q51" i="1"/>
  <c r="M82" i="1"/>
  <c r="N82" i="1"/>
  <c r="O82" i="1"/>
  <c r="P82" i="1"/>
  <c r="Q82" i="1"/>
  <c r="O93" i="1"/>
  <c r="P93" i="1"/>
  <c r="Q93" i="1"/>
  <c r="M93" i="1"/>
  <c r="N93" i="1"/>
  <c r="L93" i="1"/>
  <c r="G94" i="1"/>
  <c r="L104" i="1"/>
  <c r="L90" i="1"/>
  <c r="L82" i="1" s="1"/>
  <c r="O89" i="1"/>
  <c r="O79" i="1"/>
  <c r="O67" i="1"/>
  <c r="L67" i="1"/>
  <c r="O65" i="1"/>
  <c r="O51" i="1" s="1"/>
  <c r="O77" i="1"/>
  <c r="L77" i="1"/>
  <c r="L65" i="1"/>
  <c r="L51" i="1" s="1"/>
  <c r="L63" i="1"/>
  <c r="L46" i="1"/>
  <c r="O45" i="1"/>
  <c r="L45" i="1"/>
  <c r="L43" i="1"/>
  <c r="O42" i="1"/>
  <c r="L41" i="1"/>
  <c r="L40" i="1"/>
  <c r="L30" i="1"/>
  <c r="O29" i="1"/>
  <c r="O14" i="1" s="1"/>
  <c r="L24" i="1"/>
  <c r="G17" i="1"/>
  <c r="G16" i="1"/>
  <c r="L25" i="1"/>
  <c r="L14" i="1" s="1"/>
  <c r="P14" i="1"/>
</calcChain>
</file>

<file path=xl/sharedStrings.xml><?xml version="1.0" encoding="utf-8"?>
<sst xmlns="http://schemas.openxmlformats.org/spreadsheetml/2006/main" count="512" uniqueCount="353">
  <si>
    <t>KAUNO MIESTO INTEGRUOTOS TERITORIJŲ VYSTYMO PROGRAMOS</t>
  </si>
  <si>
    <t>(įrašomas programos pavadinimas)</t>
  </si>
  <si>
    <t>ĮGYVENDINIMO ATASKAITA</t>
  </si>
  <si>
    <t>2016 m. sausio 15 d. Nr. 1V-32</t>
  </si>
  <si>
    <t>2 lentelė. Programos įgyvendinimo pažanga nuo programos įgyvendinimo pradžios</t>
  </si>
  <si>
    <t>Nr.</t>
  </si>
  <si>
    <t>Tikslo / uždavinio / priemonės / veiksmo pavadinimai*</t>
  </si>
  <si>
    <t>Programos įgyvendinimo rodikliai**</t>
  </si>
  <si>
    <t>Programos įgyvendinimo veiksmai</t>
  </si>
  <si>
    <t>Priemonei / veiksmui įgyvendinti programoje numatytas lėšų poreikis (Eur)</t>
  </si>
  <si>
    <t>Priemonei / veiksmui įgyvendinti panaudotos lėšos   (Eur)</t>
  </si>
  <si>
    <t>Papildoma informacija, paaiškinimai</t>
  </si>
  <si>
    <t>Kodas</t>
  </si>
  <si>
    <t>Pavadinimas, mato vnt.</t>
  </si>
  <si>
    <t>Suplanuota 2023 m. pasiekti  reikšmė***</t>
  </si>
  <si>
    <t xml:space="preserve">Suplanuota iki ataskaitinių metų pabaigos pasiekti reikšmė**** </t>
  </si>
  <si>
    <t>Pasiekta  reikšmė</t>
  </si>
  <si>
    <t>Programoje suplanuota veiksmo pradžia</t>
  </si>
  <si>
    <t>Programoje suplanuota veiksmo pabaiga</t>
  </si>
  <si>
    <t>Veiksmo įgyvendinimo būklė*****</t>
  </si>
  <si>
    <t>Veiksmą atitinkančio projekto Nr.******</t>
  </si>
  <si>
    <t xml:space="preserve">Iš viso </t>
  </si>
  <si>
    <t>Planuojamas skirti finansavimas (iš valstybės biudžeto, ES fondų ir kitos tarptautinės finansinės paramos lėšų)</t>
  </si>
  <si>
    <t>Planuojamos skirti veiksmo vykdytojo  ir partnerio (-ių) lėšos</t>
  </si>
  <si>
    <t>Išmokėtas finansavimas (iš valstybės biudžeto, ES fondų ir kitos tarptautinės finansinės paramos lėšų)</t>
  </si>
  <si>
    <t>Išmokėtos veiksmo vykdytojo  ir partnerio (-ių) lėšos</t>
  </si>
  <si>
    <t>1.</t>
  </si>
  <si>
    <t>Tikslas: Sumažinti neigiamas demografines tendencijas Kauno miesto tikslinėse teritorijose, gerinant gyvenamąją aplinką</t>
  </si>
  <si>
    <t>1-E</t>
  </si>
  <si>
    <t xml:space="preserve">Gyventojų skaičiaus pokytis Kauno mieste, proc. </t>
  </si>
  <si>
    <t>1.1.</t>
  </si>
  <si>
    <t>Uždavinys: Sudaryti sąlygas naujų darbo vietų kūrimui, kuriant naujus ir stiprinant esamus traukos centrus tikslinėse teritorijose</t>
  </si>
  <si>
    <t>1-R-1</t>
  </si>
  <si>
    <t>Įmonių skaičius, tenkantis 1000 gyventojų, vnt</t>
  </si>
  <si>
    <t>1.1.1.</t>
  </si>
  <si>
    <t>Priemonė:</t>
  </si>
  <si>
    <t>Viešųjų materialinių ir (ar) nematerialinių investicijų (ES, valstybės, savivaldybių biudžetų ir kitų viešųjų lėšų) lėšomis numatomos įgyvendinti priemonės (kurios programos veiksmų plane bus detalizuotos iki veiksmų):</t>
  </si>
  <si>
    <t>1-1-P-1</t>
  </si>
  <si>
    <t>Sukurtos arba atnaujintos atviros erdvės miestų vietovėse, m2</t>
  </si>
  <si>
    <t>1-1-P-2</t>
  </si>
  <si>
    <t>Pastatyti arba atnaujinti viešieji arba komerciniai pastatai miestų vietovėse, m2</t>
  </si>
  <si>
    <t>1-1-P-3</t>
  </si>
  <si>
    <t>Sutvarkyti, įrengti ir pritaikyti lankymui gamtos ir kultūros paveldo objektai ir teritorijos, vnt.</t>
  </si>
  <si>
    <t>Kauno Šv.  Arkangelo Mykolo (Soboro) bažnyčios pritaikymas kultūrinei, turistinei ir socialinei edukacinei veiklai“ nauja rangos darbų sutartis pasirašyta 2022 m., darbų pabaiga planuojama 2023 m. Projekto „Kauno kino centro „Romuva“ kultūros paveldo aktualizavimas, jį įveiklinant, optimizuojant ir keliant paslaugų kokybę“ sutartis pasirašyta 2018 m., darbai baigti 2023 m.</t>
  </si>
  <si>
    <t>1-1-P-4</t>
  </si>
  <si>
    <t>Modernizuoti kultūros infrastruktūros objektai, vnt.</t>
  </si>
  <si>
    <t>1-1-P-5</t>
  </si>
  <si>
    <t>Metinis pirminės energijos suvartojimo viešuosiuose pastatuose sumažėjimas, kWh/per metus</t>
  </si>
  <si>
    <t>1-1-P-6</t>
  </si>
  <si>
    <t xml:space="preserve">Numatomų apsilankymų remiamuose kultūros ir gamtos paveldo objektuose bei turistų traukos vietose skaičiaus padidėjimas </t>
  </si>
  <si>
    <t>1-1-P-7</t>
  </si>
  <si>
    <t>Įgyvendintos visuomenės informavimo apie gamtą priemonės</t>
  </si>
  <si>
    <t>1-1-P-8</t>
  </si>
  <si>
    <t>Pastatyti arba atnaujinti gamtosauginiai - rekreaciniai objektai</t>
  </si>
  <si>
    <t>1-1-P-9</t>
  </si>
  <si>
    <t>Rekonstruotas sporto objektas (stadionas)</t>
  </si>
  <si>
    <t>1.1.1.1.</t>
  </si>
  <si>
    <t>Veiksmas: Buvusios Aviacijos gamyklos teritorijos konversija </t>
  </si>
  <si>
    <t>Baigtas įgyvendinti</t>
  </si>
  <si>
    <t>07.1.1-CPVA-R-904-21-0009</t>
  </si>
  <si>
    <t>1.1.1.2.</t>
  </si>
  <si>
    <t>Veiksmas: Kauno sporto halės išvystymas į daugiafunkcį centrą visuomenės poreikiams</t>
  </si>
  <si>
    <t>Produkto vertinimo kriterijus: Pastatyti arba atnaujinti viešieji arba komerciniai pastatai miestų vietovėse, kv.m.</t>
  </si>
  <si>
    <t>07.1.1-CPVA-R-904-21-0012</t>
  </si>
  <si>
    <t>1.1.1.3.</t>
  </si>
  <si>
    <t xml:space="preserve">Veiksmas: Nemuno salos išvystymas į multifunkcinį sveikatinimo ir kultūros kompleksą pritaikant jį visuomenės poreikiams  </t>
  </si>
  <si>
    <t>07.1.1-CPVA-R-904-21-0010</t>
  </si>
  <si>
    <t>1.1.1.4.</t>
  </si>
  <si>
    <t xml:space="preserve">Veiksmas: Marvelės upės slėnio sutvarkymas, panaudojant teritorijos gamtinio karkaso ypatumus, siekiant netradicinių erdvių pritaikymo kultūros ir kitoms reikmėms </t>
  </si>
  <si>
    <t>07.1.1-CPVA-R-904-21-0002</t>
  </si>
  <si>
    <t>1.1.1.5.</t>
  </si>
  <si>
    <t>Veiksmas:  Apžvalgos aikštelės Aleksote rekonstravimas</t>
  </si>
  <si>
    <t>Įgyvendinamas projektas</t>
  </si>
  <si>
    <t>07.1.1-CPVA-R-904-21-0004</t>
  </si>
  <si>
    <t>1.1.1.6.</t>
  </si>
  <si>
    <t>Veiksmas: Šv. Arkangelo Mykolo (Soboro) bažnyčios pritaikymas kultūrinei, turistinei ir socialinei edukacinei veiklai</t>
  </si>
  <si>
    <t>05.4.1-CPVA-R-302-21-0007</t>
  </si>
  <si>
    <t>1.1.1.7.</t>
  </si>
  <si>
    <t>Veiksmas:  Teritorijos prie daugiafunkcio S. Dariaus ir S. Girėno sveikatinimo, kultūros ir užimtumo centro,  Sporto halės, Sporto g. ir jos prieigų sutvarkymas</t>
  </si>
  <si>
    <t>07.1.1-CPVA-R-904-21-0008</t>
  </si>
  <si>
    <t>1.1.1.8.</t>
  </si>
  <si>
    <t>Veiksmas: Daugiafunkcio S. Dariaus ir S. Girėno sveikatinimo, kultūros ir užimtumo centro įkūrimas panaudojant ir pritaikant S. Dariaus ir S. Girėno stadiono infrastruktūrą</t>
  </si>
  <si>
    <t>Projektų sąrašas nesudaromas</t>
  </si>
  <si>
    <t>1.1.1.9.</t>
  </si>
  <si>
    <t>Veiksmas:  Kompleksiškas Kauko laiptų prie Aukštaičių gatvės zonos sutvarkymas</t>
  </si>
  <si>
    <t>07.1.1-CPVA-R-904-21-0005</t>
  </si>
  <si>
    <t>1.1.1.10.</t>
  </si>
  <si>
    <t>Veiksmas: Kompleksiškas Ąžuolyno parke esančios infrastuktūros sutvarkymas, pritaikant ją visuomenės poreikiams</t>
  </si>
  <si>
    <t>07.1.1-CPVA-R-904-21-0014</t>
  </si>
  <si>
    <t>1.1.1.11.</t>
  </si>
  <si>
    <t>Veiksmas:  Visuomenės aplinkosauginį švietimą skatinančios infrastruktūros atnaujinimas Lietuvos zoologijos sode</t>
  </si>
  <si>
    <t>05.4.1-APVA-V-017-01-0003</t>
  </si>
  <si>
    <t>1.1.1.12.</t>
  </si>
  <si>
    <t>Veiksmas: Kauno kino centro „Romuva“ kultūros paveldo aktualizavimas, jį įveiklinant, optimizuojant ir keliant paslaugų kokybę</t>
  </si>
  <si>
    <t>05.4.1-CPVA-R-302-21-0005</t>
  </si>
  <si>
    <t>1.1.1.13.</t>
  </si>
  <si>
    <t>Veiksmas:  VšĮ „Girstučio“ kultūros ir sporto centro (Kovo 11-osios g. 26 Kaune) kultūrinei veiklai naudojamos dalies rekonstravimas</t>
  </si>
  <si>
    <t>07.1.1-CPVA-R-305-21-0003</t>
  </si>
  <si>
    <t>1.1.1.14.</t>
  </si>
  <si>
    <t>Veiksmas:  Kauno apskrities viešosios bibliotekos modernizavimas</t>
  </si>
  <si>
    <t>07.1.1-CPVA-V-304-01-0018</t>
  </si>
  <si>
    <t>1.1.1.15.</t>
  </si>
  <si>
    <t>Veiksmas: Kauno valstybinio lėlių teatro modernizavimas</t>
  </si>
  <si>
    <t>07.1.1-CPVA-V-304-01-0002</t>
  </si>
  <si>
    <t>1.1.1.16.</t>
  </si>
  <si>
    <t>Veiksmas: Kauno valstybinio muzikinio teatro modernizavimas</t>
  </si>
  <si>
    <t>07.1.1-CPVA-V-304-01-0004</t>
  </si>
  <si>
    <t>1.1.1.17.</t>
  </si>
  <si>
    <t>Veiksmas:  Kauno IX forto muziejaus modernizavimas;</t>
  </si>
  <si>
    <t>07.1.1-CPVA-V-304-01-0022</t>
  </si>
  <si>
    <t>1.1.1.18</t>
  </si>
  <si>
    <t>Veiksmas: Lietuvos aviacijos muziejaus modernizavimas</t>
  </si>
  <si>
    <t>07.1.1-CPVA-V-304-01-0021</t>
  </si>
  <si>
    <t>1.1.1.19.</t>
  </si>
  <si>
    <t xml:space="preserve">Veiksmas:  Buvusios Aviacijos gamyklos angaro konversija </t>
  </si>
  <si>
    <t>07.1.1-CPVA-R-904-21-0015</t>
  </si>
  <si>
    <t>2022-03-03 pasirašyta rangos sutartis SR-130. Projekto veiklos baigtos įgyvendinti iki 2023-12-31. Rodiklio pasiekimas bus deklaruotas su galutiniu mokėjimo prašymu 2024 m. I ketv.</t>
  </si>
  <si>
    <t>1.1.1.20.</t>
  </si>
  <si>
    <t xml:space="preserve">Veiksmas: Daugiafunkcio sveikatinimo ir laisvalaikio centro įkūrimas Nemuno saloje </t>
  </si>
  <si>
    <t>Projektas baigtas 2022 m.</t>
  </si>
  <si>
    <t>Produkto vertinimo kriterijus:</t>
  </si>
  <si>
    <t>1.2.</t>
  </si>
  <si>
    <t>Uždavinys:  Didinti tikslinių teritorijų patrauklumą gyventojams, kompleksiškai gerinant ir plėtojant viešąją infrastruktūrą</t>
  </si>
  <si>
    <t>1-R-2</t>
  </si>
  <si>
    <t>Išvykusių gyventojų skaičius, asm.</t>
  </si>
  <si>
    <t>1.2.1.</t>
  </si>
  <si>
    <t>1-2-P-1</t>
  </si>
  <si>
    <t>Pagal veiksmų programą ERPF lėšomis atnaujintos bendrojo ugdymo įstaigos</t>
  </si>
  <si>
    <t>1-2-P-2</t>
  </si>
  <si>
    <t>Pagal veiksmų programą ERPF lėšomis atnaujintos ikimokyklinio ir priešmokyklinio ugdymo mokyklos</t>
  </si>
  <si>
    <t>Kauno lopšelio-darželio „Svirnelis“, Kauno lopšelio-darželio „Boružėlė“, Kauno Žaliakalnio lopšelio-darželio modernizavimas</t>
  </si>
  <si>
    <t>1-2-P-3</t>
  </si>
  <si>
    <t>Pagal veiksmų programą ERPF lėšomis atnaujintos ikimokyklinio ir (ar) priešmokyklinio ugdymo grupės</t>
  </si>
  <si>
    <t>1-2-P-4</t>
  </si>
  <si>
    <t>Pagal veiksmų programą ERPF lėšomis sukurtos naujos ikimokyklinio ir priešmokyklinio ugdymo vietos</t>
  </si>
  <si>
    <t>1-2-P-5</t>
  </si>
  <si>
    <t>Pagal veiksmų programą ERPF lėšomis atnaujintos ikimokyklinio ir / ar priešmokyklinio ugdymo vietos</t>
  </si>
  <si>
    <t>1-2-P-6</t>
  </si>
  <si>
    <t>Pagal veiksmų programą ERPF lėšomis atnaujintos neformaliojo ugdymo įstaigos</t>
  </si>
  <si>
    <t>1-2-P-7</t>
  </si>
  <si>
    <t>Investicijas gavusios vaikų priežiūros arba švietimo infrastruktūros pajėgumas, asm.</t>
  </si>
  <si>
    <t>1-2-P-8</t>
  </si>
  <si>
    <t>Gyventojai, kuriems teikiamos paslaugos naujai pastatytais nuotekų surinkimo tinklais, gyventojų ekvivalentas</t>
  </si>
  <si>
    <t>1-2-P-9</t>
  </si>
  <si>
    <t>Rekonstruotų vandens tiekimo ir nuotekų surinkimo tinklų ilgis, km</t>
  </si>
  <si>
    <t>1-2-P-10</t>
  </si>
  <si>
    <t>Lietaus nuotėkio plotas, iš kurio surenkamam paviršiniam (lietaus) vandeniui tvarkyti, įrengta ir (ar) rekonstruota infrastruktūra, ha</t>
  </si>
  <si>
    <t>1-2-P-11</t>
  </si>
  <si>
    <t>Sukurti / pagerinti atskiro komunalinių atliekų surinkimo pajėgumai, t</t>
  </si>
  <si>
    <t>1.2.1.1.</t>
  </si>
  <si>
    <t>Kauno lopšelio-darželio „Svirnelis“ modernizavimas, didinant paslaugų prieinamumą.</t>
  </si>
  <si>
    <t>09.1.3-CPVA-R-705-21-0001</t>
  </si>
  <si>
    <t>49816,61 </t>
  </si>
  <si>
    <t>1.2.1.2.</t>
  </si>
  <si>
    <t>Kauno lopšelio-darželio „Boružėlė “ modernizavimas, didinant paslaugų prieinamumą</t>
  </si>
  <si>
    <t>09.1.3-CPVA-R-705-21-0002</t>
  </si>
  <si>
    <t xml:space="preserve">2018 m. pasirašyta projekto finansavimo ir administravimo sutartis, atliktas projektavimas ir TP  ekspertizė. 2020 m. baigti rangos darbai,  įsigyti baldai ir įranga. Užtruko patikros metu nustatytų neatitikimų derinimas,  projektas baigtas 2023 m. </t>
  </si>
  <si>
    <t>1.2.1.3.</t>
  </si>
  <si>
    <t>Kauno Žaliakalnio lopšelio-darželio modernizavimas, didinant paslaugų prieinamumą</t>
  </si>
  <si>
    <t>09.1.3-CPVA-R-705-21-0003</t>
  </si>
  <si>
    <t>1.2.1.4.</t>
  </si>
  <si>
    <t>Žaliakalnio bendrojo ugdymo įstaigų modernizavimas, didinant paslaugų efektyvumą (Kauno Jono Jablonskio gimnazija, KTU Inžinerijos licėjus)</t>
  </si>
  <si>
    <t>09.1.3-CPVA-R-724-21-0002</t>
  </si>
  <si>
    <t>151771,07 </t>
  </si>
  <si>
    <t>1.2.1.5.</t>
  </si>
  <si>
    <t>09.1.3-CPVA-R-725-21-0004</t>
  </si>
  <si>
    <t>1.2.1.6.</t>
  </si>
  <si>
    <t>Veiksmas:  Aleksoto bendrojo ugdymo įstaigos modernizavimas, didinant paslaugų efektyvumą (Prezidento Valdo Adamkaus gimnazija)</t>
  </si>
  <si>
    <t>09.1.3-CPVA-R-724-21-0003</t>
  </si>
  <si>
    <t>2018 m. pasirašyta projekto finansavimo ir administravimo sutartis, veiksmas pradėtas įgyvendinti. 2018 m atliktas projektavimas, TP ekspertizė, 2019 m. baigti rangos darbai. 2020-2021 m. įsigyta didžioji dalis įrangos ir baldų, baigtas įgyvendinti 2023 m.</t>
  </si>
  <si>
    <t>1.2.1.7.</t>
  </si>
  <si>
    <t>Susietos teritorijos (centro) įstaigų modernizavimas, plėtojant vaikų ir jaunimo neformalaus ugdymo galimybes (Kauno moksleivių techninės kūrybos centro pastato ir jo mokymo bazės modernizavimas).</t>
  </si>
  <si>
    <t>09.1.3-CPVA-R-725-21-0006</t>
  </si>
  <si>
    <t>2017 m. pasirašyta projekto finansavimo ir administravimo sutartis, 2018 m. projektas pabaigtas įgyvendinti. </t>
  </si>
  <si>
    <t>1.2.1.8.</t>
  </si>
  <si>
    <t xml:space="preserve">Gyventojai, kuriems teikiamos paslaugos naujais pastatytais nuotekų surinkimo tinklais,gyventojų ekvivalentas  </t>
  </si>
  <si>
    <t>05.3.2-APVA-R-014-21-0006</t>
  </si>
  <si>
    <t>Reikšmė pasiekta 2023 m.</t>
  </si>
  <si>
    <t>1.2.1.9.</t>
  </si>
  <si>
    <t>Paviršinių nuotekų tinklų rekonstrukcija ir plėtra Kaune</t>
  </si>
  <si>
    <t>05.1.1-APVA-R-007-21-003</t>
  </si>
  <si>
    <t>1.2.1.10.</t>
  </si>
  <si>
    <t>14 851,98</t>
  </si>
  <si>
    <t>05.2.1-APVA-R-008-21-0002</t>
  </si>
  <si>
    <t>1.3.</t>
  </si>
  <si>
    <t>Uždavinys: Mažinti socialinę atskirtį, skatinant socialiai pažeidžiamų grupių integraciją ir sveiką gyvenimo būdą</t>
  </si>
  <si>
    <t>1-R-3</t>
  </si>
  <si>
    <t xml:space="preserve">Vidutinės disponuojamos namų ūkio pajamos, Eur     </t>
  </si>
  <si>
    <t>1.3.1.</t>
  </si>
  <si>
    <t>Viešųjų materialinių ir (ar) nematerialinių investicijų (ES, valstybės, savivaldybių biudžetų ir kitų viešųjų lėšų) lėšomis numatomos įgyvendinti priemonės (kurios programos veiksmų plane bus detalizuotos iki veiksmų)</t>
  </si>
  <si>
    <t>1-3-P-1</t>
  </si>
  <si>
    <t>Investicijas gavę socialinių paslaugų infrastruktūros objektai, 1 vnt.</t>
  </si>
  <si>
    <t>1-3-P-2</t>
  </si>
  <si>
    <t>Naujai įrengtų ar įsigytų socialinių būstų skaičius, vnt.</t>
  </si>
  <si>
    <t>1-3-P-3</t>
  </si>
  <si>
    <t>1-3-P-4</t>
  </si>
  <si>
    <t>Tikslinių grupių asmenys, kurie dalyvavo informavimo, švietimo ir mokymo renginiuose bei sveikatos raštingumą didinančiose veiklose, asm.</t>
  </si>
  <si>
    <t>1.3.1.1.</t>
  </si>
  <si>
    <t>Kauno kartų namų (Sąjungos a. 13A) infrastruktūros modernizavimas ir pritaikymas senyvo amžiaus asmenims</t>
  </si>
  <si>
    <t>08.1.1-CPVA-R-407-21-0005</t>
  </si>
  <si>
    <t>1.3.1.2.</t>
  </si>
  <si>
    <t>Energetiškai efektyvių būstų įsigijimas pagal socialinio būsto fondo plėtros programą</t>
  </si>
  <si>
    <t>08.1.2-CPVA-R-408-21-0007</t>
  </si>
  <si>
    <t>1.3.1.3.</t>
  </si>
  <si>
    <t>Veiksmas:  Kauno kultūros centro „Tautos namai“ infrastruktūros pritaikymas vietos bendruomenės reikmėms</t>
  </si>
  <si>
    <t>07.1.1-CPVA-R-305-21-0010</t>
  </si>
  <si>
    <t>Projekto finansavimo ir administravimo sutartis pasirašyta 2017 m.  2018 m. renovuotas pastato vidinis fasadas, įrengtas jo apšvietimas; III a. ir kitų bendrų erdvių vidaus patalpų remontas; įrengta pagrindinių salių rekuperatorinė vėdinimo sistema; pakeista kiemo rūsio perdanga; įrengtas liftas; įsigyta didžiosios salės akustikos sistema. Įsigyta koncertinė įranga: mobili scena, garso ir šviesos aparatūra. Fasado restauravimo ir apšvietimo darbai baigti 2023 m.</t>
  </si>
  <si>
    <t>1.3.1.4.</t>
  </si>
  <si>
    <t>Veiksmas: Sveikos gyvensenos skatinimas Kauno mieste</t>
  </si>
  <si>
    <t>08.4.2-ESFA-R-630-21-0005</t>
  </si>
  <si>
    <t>563751,51</t>
  </si>
  <si>
    <t>521470,14</t>
  </si>
  <si>
    <t>42281,37</t>
  </si>
  <si>
    <t>1.4.</t>
  </si>
  <si>
    <t>Uždavinys: Mažinti oro užterštumą, kuriant saugią ir darnią susisiekimo sistemą</t>
  </si>
  <si>
    <t>1-R-4</t>
  </si>
  <si>
    <t>Kietųjų dalelių vidutinės paros koncentracijos pokytis, proc.</t>
  </si>
  <si>
    <t>1.4.1.</t>
  </si>
  <si>
    <t>1-4-P-1</t>
  </si>
  <si>
    <t>Bendras rekonstruotų arba atnaujintų kelių ilgis, km</t>
  </si>
  <si>
    <t>1-4-P-2</t>
  </si>
  <si>
    <t>Įgyvendintos darnaus judumo priemonės, vnt.</t>
  </si>
  <si>
    <t>Parengtas darnaus judumo planas, 2020 m. pateiktos 2 paraiškos dėl darnaus judumo priemonių įgyvendinimo</t>
  </si>
  <si>
    <t>1-4-P-3</t>
  </si>
  <si>
    <t>Įrengtų naujų dviračių ir (ar) pėsčiųjų takų ir (ar) trasų ilgis, km</t>
  </si>
  <si>
    <t>1-4-P-4</t>
  </si>
  <si>
    <t>Įdiegtos saugų eismą gerinančios priemonės, vnt.</t>
  </si>
  <si>
    <t>2019 m. baigti įgyvendinti 3 projektai (1.4.5., 1.4.7., 1.4.8. veiksmai) 2021 m. baigtas įgyventinti 1 projektas (1.4.1.3. veiksmas)</t>
  </si>
  <si>
    <t>1-4-P-5</t>
  </si>
  <si>
    <t>Įsigyti gatvių valymo įrenginiai, vnt.</t>
  </si>
  <si>
    <t>1-4-P-6</t>
  </si>
  <si>
    <t>Parengti aplinkos oro kokybės valdymo priemonių planai</t>
  </si>
  <si>
    <t>1-4-P-7</t>
  </si>
  <si>
    <t>Įvykdytos visuomenės informavimo apie aplinkos oro kokybės gerinimą kampaniją</t>
  </si>
  <si>
    <t>1-4-P-8</t>
  </si>
  <si>
    <t>Įsigytos naujos ekologiškos viešojo transporto priemonės, vnt.</t>
  </si>
  <si>
    <t>1.4.1.1.</t>
  </si>
  <si>
    <t>Veiksmas:  Pėsčiųjų ir dviračių takas Veiverių g. nuo Vytauto Didžiojo tilto iki Kauno miesto ribos (tako ilgis 4,2 km)</t>
  </si>
  <si>
    <t>04.5.1-TID-R-516-21-0001</t>
  </si>
  <si>
    <t>1.4.1.2.</t>
  </si>
  <si>
    <t>Veiksmas: Dviračių ir pėsčiųjų tako Savanorių prospekte įrengimas (tako ilgis 6 km)</t>
  </si>
  <si>
    <t>04.5.1-TID-R-516-21-0004</t>
  </si>
  <si>
    <t>1.4.1.3.</t>
  </si>
  <si>
    <t xml:space="preserve">Veiksmas: Aleksoto gatvių  rekonstravimas (Kalvarijos g., Vyčio Kryžiaus g., K. Sprangausko g., J. Petruičio g., J. Čapliko g., Pabrėžos g., Vilties g.) </t>
  </si>
  <si>
    <t xml:space="preserve">Rekonstruotų arba atnaujintų kelių ilgis </t>
  </si>
  <si>
    <t>06.2.1-TID-R-511-21-0020</t>
  </si>
  <si>
    <t>Projektas į Kauno regiono projektų sąrašą įtrauktas 2017 m. Rangos darbai pradėti vykdyti Kauno miesto savivaldybės lėšomis 2018  m. Projekto sutartis pasirašyta 2019  m. I ketv. Projekto įgyvendinimui dėl atsiradusių papildomų darbų poreikio suplanuotos papildomos sutaupytos ir veiklos rezervo lėšos. Rodiklis pasiektas 2023 m. III ketv.</t>
  </si>
  <si>
    <t xml:space="preserve">Įdiegtos saugų eismą gerinančios priemonės </t>
  </si>
  <si>
    <t>1.4.1.4.</t>
  </si>
  <si>
    <t>Veiksmas:  Šviesoforinės įrangos J. Lukšos-Daumanto g. ir Sukilėlių pr. sankryžoje įrengimas</t>
  </si>
  <si>
    <t>06.2.1-TID-R-511-21-0006</t>
  </si>
  <si>
    <t>1.4.1.5.</t>
  </si>
  <si>
    <t xml:space="preserve">Veiksmas: Šeštokų 1-osios g.  ir Alyvų 1-osios g. Kaune statyba </t>
  </si>
  <si>
    <t>06.2.1-TID-R-511-21-0025</t>
  </si>
  <si>
    <t>1.4.1.6.</t>
  </si>
  <si>
    <t>Veiksmas:  Šviesoforinės įrangos įrengimas Eivenių g. ir Sukilėlių pr. sankryžoje</t>
  </si>
  <si>
    <t>06.2.1-TID-R-511-21-0007</t>
  </si>
  <si>
    <t>Projektas baigtas įgyvendinti 2019 m.</t>
  </si>
  <si>
    <t>1.4.1.7.</t>
  </si>
  <si>
    <t>Veiksmas:Eismo saugos įrenginių rekonstrukcija Savanorių prospekte</t>
  </si>
  <si>
    <t>06.2.1-TID-R-511-21-0008</t>
  </si>
  <si>
    <t>1.4.1.8.</t>
  </si>
  <si>
    <t>Veiksmas: Aplinkos oro kokybės gerinimas Kauno mieste</t>
  </si>
  <si>
    <t>05.6.1-APVA-V-021-01-0001</t>
  </si>
  <si>
    <t>2016 m. gruodžio mėn. pasirašyta projekto finansavimo sutartis, 2017 m. nupirkti valymo įrenginiai. 2018 m. įgyvendinta visuomenės informavimo kampanija. Projektas baigtas 2019 m.</t>
  </si>
  <si>
    <t>1.4.1.9.</t>
  </si>
  <si>
    <t>Veiksmas:  Darnaus judumo Kauno mieste plano parengimas</t>
  </si>
  <si>
    <t>04.5.1-TID-V-513-01-0017</t>
  </si>
  <si>
    <t>1.4.1.10.</t>
  </si>
  <si>
    <t xml:space="preserve">Veiksmas: Naujų ekologiškų Kauno miesto viešojo transporto priemonių įsigijimas </t>
  </si>
  <si>
    <t>04.5.1-TID-V-517-01-0005</t>
  </si>
  <si>
    <t>*Jeigu pildant lentelę yra reikalingos papildomos eilutės (pvz., kai programoje yra daugiau, nei pateikta formoje, tikslų, uždavinių, priemonių ir (ar) veiksmų), jas įterpkite. Jeigu pildant lentelę paaiškėja, kad formoje yra perteklinių eilučių (pvz., kai  programoje yra mažiau, nei pateikta formoje, tikslų, uždavinių, priemonių ir (ar) veiksmų  arba programoje nėra nustatyta veiksmų, kuriais įgyvendinama programos priemonė), jas ištrinkite. Lentelėje pateikta informacija apie programos tikslų, uždavinių, priemonių ir veiksmų numerius, pavadinimus turi sutapti su programoje nurodytu atitinkamo tikslo, uždavinio, priemonės, veiksmo numeriu ir pavadinimu.</t>
  </si>
  <si>
    <t xml:space="preserve">** Jeigu pildant lentelę yra reikalingos papildomos eilutės (pvz., kai programoje yra daugiau, nei pateikta formoje, efekto, rezultato ir (ar) produkto vertinimo kriterijų), jas įterpkite. Jeigu pildant lentelę paaiškėja, kad formoje yra perteklinių eilučių (pvz., kai  programoje yra mažiau, nei pateikta formoje, efekto, rezultato ir (ar) produkto vertinimo kriterijų), jas ištrinkite. </t>
  </si>
  <si>
    <t>*** Lentelėje pateikiama informacija apie siekiamas programos tikslo (-ų), uždavinio (-ių) ar priemonės (-ių) vertinimo kriterijų reikšmes turi sutapti su programos dalies ,,Programos įgyvendinimo teritorijos vystymo tikslai, uždaviniai ir priemonės“ lentelėse pateikta informacija apie kriterijų siekiamas reikšmes 2023 m. Lentelėje pateikiama informacija apie siekiamus veiksmo produkto vertinimo kriterijus  ir reikšmes turi atitikti  veiksmą atitinkančio projekto sutartyje numatytas pasiekti produkto vertinimo kriterijų  (rodiklių) reikšmes. Jeigu veiksmą atitinkančio projekto sutartis nėra sudaryta arba sudarytoje projekto sutartyje nenustatyta siekti produkto vertinimo kriterijaus, lentelėje įrašoma ,,nd“.</t>
  </si>
  <si>
    <t>**** Lentelėje pateikiama informacija apie iki ataskaitinio laikotarpio pabaigos siekiamas programos tikslo (-ų) ir uždavinio (-ių) vertinimo kriterijų  reikšmes; ši informacija turi sutapti su programos dalies ,,Programos įgyvendinimo teritorijos vystymo tikslai, uždaviniai ir priemonės“ lentelėse ,,Programos efekto ir rezultatų pasiekimo grafijas“ ir ,,Produktų sukūrimo grafijas (kaupiamuoju būdu)“ pateikta informacija.</t>
  </si>
  <si>
    <t>****Pateikiama informacija apie programoje nustatytus veiksmus, nurodant veiksmo įgyvendinimo būklę, pvz.: rengiama paraiška, pateikta paraiška, pasirašyta projekto sutartis, įgyvendinamas projektas, baigtas įgyvendinti, nuspręsta neteikti paraiškos, nuspręsta nefinansuoti projekto, nutraukta projekto sutartis ar kt.</t>
  </si>
  <si>
    <t>***** Jeigu veiksmą atitinkantį projektą numatyta finansuoti 2014–2020 metų Europos Sąjungos fondų investicijų veiksmų programos įgyvendinimo priemonių lėšomis, įrašomas projekto numeris, kuris projektui suteiktas pateikus įgyvendinančiajai institucijai paraišką dėl šio projekto finansavimo; kitu atveju (jeigu nurodyta paraiška nėra pateikta ir (ar) projektas nėra finansuojamas) įrašoma ,,nd“.</t>
  </si>
  <si>
    <t>2022 m. buvo baigtas projektas „Kauno sporto halės išvystymas į daugiafunkcį centrą visuomenės poreikiams“, tačiau dėl užsitęsusių užbaigimo procedūrų finansavimo sutartis pratęsta 2023 metams. Projekto „Buvusios Aviacijos gamyklos angaro konversija“ rangos darbai pradėti 2022 m.  Rodiklio pasiekimas bus pasiektas deklaravus galutinį mokėjimo prašymą. Projekto „Daugiafunkcio sveikatinimo ir laisvalaikio centro įkūrimas Nemuno saloje“ veiklos baigtos 2023 m.</t>
  </si>
  <si>
    <t xml:space="preserve">Informacijos šaltinis: Valstybės duomenų agentūra. Rodikliui daro įtaką bendrosios ekonominės tendencijos. Duomenys 2023 m. sausio 1 d. </t>
  </si>
  <si>
    <t xml:space="preserve">Iš viso: </t>
  </si>
  <si>
    <t>Parengtas IP, 2019 m. sausio mėn. buvo pateiktas Lietuvos Respublikos kultūros ministerijai,  2020 m. gruodį pasirašyta projekto finansavimo sutartis. 2021 m. spalio mėn. pasirašyta rangos darbų sutartis, pagal kurią pastato atnaujinimo darbai buvo vykdomi iki 2023-12-31. Rodiklio pasiekimas bus deklaruotas su galutiniu mokėjimo prašymu 2024 m. I ketv.</t>
  </si>
  <si>
    <t>Projekto finansavimo sutartis pasirašyta 2017  m. Projekto veiklų įgyvendinimo pabaiga pratęsta iki 2023-12-29. Siektina rodiklio reikšmė –  2690,00 pasiekta 2023 m.</t>
  </si>
  <si>
    <r>
      <t>Sukurtos arba atnaujintos atviros erdvės miestų vietovėse, m</t>
    </r>
    <r>
      <rPr>
        <vertAlign val="superscript"/>
        <sz val="10"/>
        <color rgb="FF000000"/>
        <rFont val="Times New Roman"/>
        <family val="1"/>
        <charset val="186"/>
      </rPr>
      <t>2</t>
    </r>
  </si>
  <si>
    <r>
      <t>Pastatyti arba atnaujinti viešieji arba komerciniai pastatai miestų vietovėse, m</t>
    </r>
    <r>
      <rPr>
        <vertAlign val="superscript"/>
        <sz val="10"/>
        <color rgb="FF000000"/>
        <rFont val="Times New Roman"/>
        <family val="1"/>
        <charset val="186"/>
      </rPr>
      <t>2</t>
    </r>
  </si>
  <si>
    <t xml:space="preserve">Informacijos šaltinis: Valstybės duomenų agentūra. Rodikliui daro įtaką bendrosios ekonominės tendencijos. Duomenys 2023 m. pradžios </t>
  </si>
  <si>
    <t>2019 m. baigtas  įgyvendinti projektas „Marvelės upelio slėnio sutvarkymas“. 2020 m. baigti projektai „Apžvalgos aikštelės Aleksote rekonstravimas“ ir „Kompleksiškas Kauko laiptų prie Aukštaičių g. zonos sutvarkymas“. 2023 metais baigti:"Kompleksiškas Ąžuolyno parke esančios infrastruktūros sutvarkymas, pritaikant ją visuomenės poreikiams“, „Buvusios Aviacijos gamyklos teritorijos konversija“, „Nemuno salos išvystymas į multifunkcinį sveikatinimo ir kultūros kompleksą pritaikant jį visuomenės poreikiams“, „Teritorijos prie daugiafunkcio S. Dariaus ir S. Girėno sveikatinimo, kultūros ir užimtumo centro,  Sporto halės, Sporto g. ir jos prieigų sutvarkymas“</t>
  </si>
  <si>
    <t xml:space="preserve">Kultūros infrastuktūros modernizavimo projektų rodiklius planuojama pasiekti iki 2023-2024 m.: Kauno valstybinio muzikinio teatro modernizavimas; VšĮ „Girstučio“ kultūros ir sporto centro (Kovo 11 -osios g. 26 Kaune) kultūrinei veiklai naudojamos dalies rekonstravimas, Kauno apskrities viešosios bibliotekos modernizavimas, Kauno valstybinio lėlių teatro modernizavimas, Kauno valstybinio muzikinio teatro modernizavimas, Kauno IX forto muziejaus modernizavimas, Lietuvos aviacijos muziejaus modernizavimas   </t>
  </si>
  <si>
    <t>Kauno sporto halės pastato energetinio efektyvumo didinimo rodiklis bus suskaičiuotas praėjus metams po projekto užbaigimo</t>
  </si>
  <si>
    <t>Projekto „Visuomenės aplinkosauginį švietimą skatinančios infrastruktūros atnaujinimas Lietuvos zoologijos sode“ rodiklis. Rodiklį planuojama pasiekti 2024 metais pabaigus įgyvendinti projektą</t>
  </si>
  <si>
    <t>Baigtas įgyvendinti projektas „Daugiafunkcio S.Dariaus ir S. Girėno sveikatinimo, kultūros ir užimtumo centro įkūrimas, pritaikant S.Dariaus ir S. Girėno stadiono infrastruktūą“</t>
  </si>
  <si>
    <t>Projektas užbaigtas 2022-03-16</t>
  </si>
  <si>
    <t>2019 m. pasirašyta finansavimo sutartis, atliktos viešųjų pirkimų procedūros, vykdomi rangos darbai. Rangos darbai baigti 2022 m., bet dėl užsitęsusių projekto užbaigimo procedūrų, finansavimo sutarties terminas pratęstas 2023 m. Pateiktas papildomo finansavimo prašymas, GMP bus teikiamas 2024-01-31</t>
  </si>
  <si>
    <t>2019 m. balandžio mėn. pasirašyta projekto finansavimo ir administravimo sutartis. Parengtas techninis projektas. Rangos darbų sutartis pasirašyta 2021 m. birželio mėn. Darbai dėl vykstančių saloje kitų projektų pradėti 2021 m. spalio mėn., baigti 2023 m. 2024-01-31 bus teikiamas galutinis mokėjimo prašymas. Pasiektas rodiklis - 282140 kv. m sukurtų arba atnaujintų atvirų miesto erdvių ploto</t>
  </si>
  <si>
    <t>2019 m. projektas baigtas įgyvendinti, fiksuotas pasiektas rodiklis –  sutvarkyta viešoji erdvė, 12000 kv. m</t>
  </si>
  <si>
    <t>Projekto finansavimo administravimo sutartis pasirašyta 2017 m., baigtas įgyvendinti 2020 m. Fiksuotas pasiektas rodiklis – sutvarkyta viešoji erdvė, 18612 kv. m. Projektas nebaigtas, laukiama Lietuvos Respublikos finansų ministerijos sprendimo</t>
  </si>
  <si>
    <t>Projekto finansavimo ir administravimo sutartis pasirašyta 2018 m. sausio mėn. Dalis darbų atlikta, tačiau objektas nepabaigtas. Atliktas sutarties keitimas dėl galiojimo pratęsimo iki 2023-08-31. Šiuo metu vertinamas galutinis mokėjimo prašymas</t>
  </si>
  <si>
    <t>2019 m. gegužės mėn. pasirašyta finansavimo ir administravimo sutartis, 2020 m. atlikti rangos darbų viešieji pirkimai, vykdomi rangos darbai. Veiklos baigtos 2023 m.  Pateiktas papildomo finansavimo prašymas, GMP bus teikiamas 2024-01-31</t>
  </si>
  <si>
    <t>2018 m. pasirašyta projekto finansavimo ir administravimo sutartis. Vėliau dėl projekto sudėtingumo ir  reikalavimo projektą dirbtinai skaidyti į etapus ir didelės rizikos dėl išlaidų tinkamumo  nuspręsta projektą vykdyti kitais finansavimo šaltiniais, ES lėšas perskirstyti kitiems projektams, todėl sutartis dėl ES lėšų projektui įgyvendinti  Savivaldybės iniciatyva nutraukta. Informacija apie projekto įgyvendinimą atnaujinta Kauno m. ITVP pakeitime. Parengus techninį projektą ir atlikus rangos darbų pirkimus, projekto vertė padidėjo iki 40780000,42 Eur. Projektas baigtas 2023 m.</t>
  </si>
  <si>
    <t xml:space="preserve">2018 m. pasirašyta projekto finansavimo ir administravimo sutartis, projektas baigtas įgyvendinti 2020 m., fiksuotas pasiektas rodiklis – sutvarkyta viešoji erdvė, 11.352,4 kv. m </t>
  </si>
  <si>
    <t>2019 m. gautas statybos leidimas, 2019 m. pasirašyta finansavimo sutartis. 2020 m. atlikti viešieji pirkimai, vykdomi rangos darbai. Projekto veiklos baigtos 2023 m. II pusmetį</t>
  </si>
  <si>
    <t>2017-03-01 pasirašyta Projekto finansavimo sutartis.
2022-11-29 pasirašytas finansavimo sutarties keitimas dėl papildomo finansavimo (rangos darbų indeksavimas).
2019-11-18, 2023-03-09 ir 2023-10-10 pasirašyti finansavimo sutarties keitimai dėl papildomo finansavimo
Veterinarijos pastato statyba baigta 2021-10-25 (įgyvendinta pirma veikla).
2021-07-26 pasirašyta rangos darbų sutartis, pagal kurią objekto infrastruktūros atnaujinimas baigtas 2023-08-16 (antra ir trečia projekto veiklos, kurios apimą beveik visą zoologijos sodo teritoriją). Vyksta statinių registracija.
Projekto veiklų pabaiga – 2024-02-28.</t>
  </si>
  <si>
    <t>2018 m. sausio mėn. pasirašyta projekto finansavimo ir administravimo sutartis. 2018 m. projektas pradėtas įgyvendinti. 2020–2021 m. įsigyta įranga, projektas baigtas 2023 m. GMP bus teikiamas 2024-01-31</t>
  </si>
  <si>
    <t>Projekto finansavimo ir administravimo sutartis pasirašyta 2017 m. 2019–2020 m. vykdyti vidaus įrengimo (tualetas, rūbinė) darbai. 2022 m. projektas baigtas įgyvendinti</t>
  </si>
  <si>
    <t xml:space="preserve">2019 m. lapkričio 7 d. buvo pasirašyta sutartis su VšĮ Centrinė projektų valdymo agentūra dėl projekto „Kauno apskrities viešosios bibliotekos modernizavimas“ įgyvendinimo. Pirminė projekto sutarties vertė – 10 647 695,31 Eur. 2022 m. gruodžio 13 d. pasirašytas sutarties pakeitimas, kuriuo, vadovaujantis LR Kultūros ministro 2022 m. lapkričio 18 d. įsakymu Nr. ĮV-916, projektui skirtas papildomas finansavimas – 3 622 000,00 Eur. 2023 m. spalio 13 d. pasirašytas sutarties pakeitimas, kuriuo, vadovaujantis Lietuvos Respublikos kultūros ministro 2023 m. rugsėjo 29 d. įsakymu Nr. ĮV-753, projektui skirtas papildomas finansavimas – 1 685 259,86 Eur.  Iš projekto „Kauno apskrities viešosios bibliotekos modernizavimas“ lėšų buvo įrengtos šildymo, vėdinimo ir oro kondicionavimo sistemos, sumontuoti nauji elektros ir vandentiekio tinklai, sumontuoti avariniai elektros generatoriai, atnaujintas pastato šilumos punktas, įdiegta pastato valdymo sistema, sumontuotos modernios automatinio gaisro gesinimo ir aptikimo sistemos, įrengta dalis lietaus nuvedimo sistemų, įrengta pastato apsaugos ir vaizdo stebėjimo sistema, pastatas pritaikytas žmonėms su negalia, įrengiant erdvų ir patogų liftą, išgriautos ir sumontuotos naujos rytinės pastato dalies vidaus erdvių sienų pertvaros, atlikti vidaus apdailos darbai, atnaujinta grindų danga, sumontuotos lubos ir kokybiškas apšvietimas, restauruotas didysis piramidės formos šviestuvas, įrengtos naujos erdvės, atnaujintos skaityklų erdvės, pagerinta interneto prieiga, įsigyta nauja kompiuterinė technika bei baldai. Bendra šio projekto vertė 15 954 955,17 Eur </t>
  </si>
  <si>
    <t xml:space="preserve">2016 m. pasirašyta projekto finansavimo ir administravimo sutartis, 2018 m. veiksmas  įgyvendintas, atsiradus poreikiui ir papildomo finansavimo galimybei 2018 m. patvirtintos papildomos lėšos projekto kitam etapui, kuris pradėtas 2018 m. 2018-12-31 atlikta 67% teatro rekonstrukcijos projekte numatytų veiklų: rekonstruota didžioji salė, vestibiuliai, administracijos kabinetai, techninės patalpos, uždengtas naujas stogas virš pastato pagrindinės dalies, rekonstruotoje dalyje įrengtos naujos inžinerinės sistemos, priešgaisrinė signalizacija. 2019–2020 metais vykdyti II etapo darbai, t. y. mažosios salės, lėlių muziejaus, pagalbinių patalpų remontas ir inžinerinių sistemų įrengimas, neįgaliųjų keltuvų montavimas. 2021 metais buvo užbaigta teatro pastato renovacija, atnaujinta teatro kiemo danga. Gavus papildomą finansavimą įsigyta teatrinio apšvietimo įranga, modernizuota teatro scenos dekoracijų kėlimo įranga. Iki 2022-01-01 atlikta 97% numatytų veiklų. 2022 metais buvo įrengtas dyzelinis elektros generatorius. Atliekant statybos užbaigimo procedūras buvo gautos priešgaisrinės saugos pareigūnų pastabos, dėl kurių įvykdymo projekto trukmė pratęsta iki 2023-08-31. 2023 m. atlikti projektavimo darbai, išleista nauja techninio projekto gaisrinės saugos (GS) dalies laida ir atitinkamai techninio projekto B laida, susijusi su keitimais GS dalyje. Įvykdytos viešųjų pirkimų procedūros, atlikti rangos darbai. Sprendimas dėl papildomų lėšų skyrimo priimtas 2023 m. rugsėjo mėn., rangos darbai buvo užbaigti 2023 metų lapkričio mėnesį, todėl statybos užbaigimo procedūra nusikėlė į 2024 metų pirmąją pusę. Visos numatytos projekto veiklos yra įvykdytos, beliko sutvarkyti dokumentus. Planuojama tai atlikti 2024 m. I ketv.
</t>
  </si>
  <si>
    <t xml:space="preserve">2017 m. pasirašyta projekto „Kauno valstybinio muzikinio teatro pastato modernizavimas“ finansavimo ir  administravimo sutartis. Projektas baigtas 2022 m.: parengtas rinkodaros planas, atliktas scenos konstrukcijų techninės būklės įvertinimas, parengtos edukacinės programos. 2019–2021 m. atlikti bendrastatybiniai ir scenos technologiniai (įrenginių keitimo) darbai. Atnaujintos teatro scenos konstrukcijos, scenos mechanizacijos sistemos, garso ir meninio apšvietimo sistemos,  įsigyta ir sumontuota teatro veiklai reikalinga įranga: scenoje sumontuoti nauji LED šviestuvai, apšvietimo ložėje instaliuotas modernus apšvietimo valdymo pultas </t>
  </si>
  <si>
    <t xml:space="preserve">Įgyvendinant projektą, 2018 m. buvo parengta paraiška ir suderinta su Lietuvos Respublikos kultūros ministerija. 2020 m. pabaigoje pasirašyta projekto finansavimo sutartis. 2021 m. buvo parengtas pastato modernizavimo techninis projektas. Išaugus finansavimo poreikiui  projektas 2022 m. buvo išskirtas į III etapus. 2023 metais projektui skirtomis lėšomis buvo atliekami I etapo darbai: atnaujinta renginių salė, įrengtos edukacinės erdvės,  informacinis centras, sanitariniai mazgai </t>
  </si>
  <si>
    <t>Informacijos šaltinis: Valstybės duomenų agentūra. Agentūros duomenys už 2022 metus. Pastebimas išvykusių gyventojų skaičiaus didėjiimas (2020 m. išvykusiųjų buvo 8029, 2021 m - 8525)</t>
  </si>
  <si>
    <t>Kauno Jono Jablonskio gimnazija, Kauno technologijos universiteto inžinerijos licėjus, Prezidento Valdo Adamkaus gimnazija</t>
  </si>
  <si>
    <t xml:space="preserve">Kauno lopšelis-darželis „Boružėlė“ atnaujino 4 grupes, ,Kauno lopšelis-darželis „Svirnelis“ - 3, Žaliakalnio lopšelis-darželis - 3 </t>
  </si>
  <si>
    <t xml:space="preserve">Kauno lopšelis-darželis „Boružėlė“ - 80 naujų ugdymo vietų, Kauno lopšelis-darželis „Svirnelis“ - 16, Kauno Žaliakalnio lopšelis-darželis - 40 </t>
  </si>
  <si>
    <t>Kauno lopšelis-darželis „Svirnelis“ 40 naujų ugdymo vietų, Kauno Žaliakalnio lopšelis-darželis -15</t>
  </si>
  <si>
    <t>Kauno Aleksandro Kačenausko vaikų muzikos mokykla, Kauno moksleivių techninės kūrybos centras</t>
  </si>
  <si>
    <t xml:space="preserve">Investicijas gavusios ikimokyklinio ir (ar) priešmokyklinio ugdymo vaikų priežiūros infrastruktūros pajėgumas - 604;                                    bendrojo ugdymo - 2418;                                                                          neformaliojo ugdymo - 1626                  </t>
  </si>
  <si>
    <t>Gyventojai, kuriems teikiamos paslaugos naujais pastatytais nuotekų surinkimo tinklais, – 2 690 gyventojų ekvivalentas</t>
  </si>
  <si>
    <t>Rekonstruotų vandens tiekimo ir nuotekų surinkimo tinklų ilgis – 26,28 km</t>
  </si>
  <si>
    <t>Sutartis pasirašyta 2017 m., pradėti darbai. Rodiklį planuojama pasiekti  2023 m. Siektina rodiklio reikšmė – 1101,28 ha</t>
  </si>
  <si>
    <t>Įrengiant komunalinių atliekų aikšteles reikėjo tikslinti parengtą aikštelių išdėstymo planą. Visą planuotą pajėgumų rodiklį (kartu su 2017 m. planuotu) numatoma pasiekti  2023 m. – 17210,748 t per metus</t>
  </si>
  <si>
    <t>2018 m. pasirašyta projekto finansavimo ir administravimo sutartis, atliktas projektavimas ir TP  ekspertizė. 2020 m. baigti rangos darbai,  įsigyti baldai ir įranga. Užtruko patikros metu nustatytų neatitikimų šalinimas ir įforminimas, todėl galutinai projektas užbaigtas 2022 m. vasario mėnesį</t>
  </si>
  <si>
    <t xml:space="preserve">2018 m. pasirašyta projekto finansavimo ir administravimo sutartis, 2019 m. atliktas projektavimas, 2020 m. pradėti rangos darbai. 2021 m. baigti remonto darbai, įsigyti baldai ir įranga </t>
  </si>
  <si>
    <t xml:space="preserve">2018 m. pasirašyta projekto finansavimo ir administravimo sutartis, atliktas projektavimas ir TP  ekspertizė, 2020 m. baigti rangos darbai,  įsigyti baldai ir įranga </t>
  </si>
  <si>
    <t>2017 m. pasirašyta projekto finansavimo ir administravimo sutartis, 2018 m projektas pabaigtas įgyvendinti</t>
  </si>
  <si>
    <t>Projekto finansavimo ir administravimo sutartis pasirašyta 2017 m., projektas įgyvendinamas, planuojamas baigti 2023-09-01. 2022 m. skirtas papildomas finansavimas - 10 656 826,57 eur. Vykdytojo partnerio lėšų prisidėjimas sumažintas iki 5 005 678, Eur, bendra projekto išlaidų suma – 24 643 452,20 Eur. Siektina rodiklio reikšmė – 1101,28 ha pasiekta 2023 metais</t>
  </si>
  <si>
    <t>Projektas pradėtas įgyvendinti  2017 m. 2019 m. įrengtos planuotos 567 aikštelės. Panaudojant sutaupytas lėšas vykdomas II projekto etapas, įrengiamos papildomos aikštelės (58), finansavimo sutartis pratęsta. Planuotas rūšiavimo rodiklis –  13.426,06 t per metus padidės iki17210,74  t per metus ir pasiektas 2023 m. įgyvendinus projekto veiklas. Pateiktas papildomo finansavimo prašymas, GMP bus teikiamas 2024-01-31</t>
  </si>
  <si>
    <t>Informacijos šaltinis:Valstybės duomenų agentūra. Vėliausi agentūros duomenys už 2022 metus, rodiklis skaičiuojamas Kauno apskričiai</t>
  </si>
  <si>
    <t>Kauno kartų namų infrastruktūros modernizavimas</t>
  </si>
  <si>
    <t>2016 m. pasirašyta projekto finansavimo ir administravimo sutartis, projektas įgyvendinamas, nupirkti 148 būstai, 28 pritaikyti neįgaliesiems, veiklos baigtos 2023 m., panaudojus visas skirtas lėšas ir ministerijai pritarus nepasiekus planuoto rodiklio</t>
  </si>
  <si>
    <t>Kauno kultūros centro infrastruktūros pritaikymas vietos bendruomenės reikmėms</t>
  </si>
  <si>
    <t>Pirminis numatytas projekto rodiklis pasiektas, atsiradus papildomo finansavimo galimybei pratęstas projekto įgyvendinimo terminas papildomoms veikloms įgyvendinti numatant didesnį rodiklį</t>
  </si>
  <si>
    <t>Projektas veiklos baigtos įgyvendinti, priestato statyba baigta 2021 m., įsigyta baldai ir įranga. 2021 m. lapkričio mėn. atlikta projekto patikra, 2022 m. projektas baigtas įgyvendinti</t>
  </si>
  <si>
    <t>2016 m. pasirašyta projekto finansavimo ir administravimo sutartis. Iki 2023 m. pabaigos nupirkti 148 būstai, 28 pritaikyti neįgaliesiems</t>
  </si>
  <si>
    <t>Projektas baigtas įgyvendinti 2023-12-11, planuotas rodiklis pasiektas ir viršytas</t>
  </si>
  <si>
    <r>
      <t xml:space="preserve">Informacijos šaltinis: Oro kokybės vertinimo skyriaus, Aplinkos apsaugos agentūra. Skaičiuojamas metinis vidutinės KD 10 koncentracijos pokytis (Kauno Petrašiūnų oro kokybės tyrimų stotyje 2019 m. nustatyta 40 kietųjų dalelių KD10 paros ribinės vertės viršijimo atvejų, o 2020 m. –  14 tokių atvejų, t. y. skaičius sumažėjo 65%; Kauno Noreikiškių oro kokybės tyrimų stotyje skaičiai atitinkamai yra: 2019 m. – 12; 2020 m. – 7; pokytis –  sumažėjo 42 %). Skaičiuojamas sumažėjimo procentais vidurkis. </t>
    </r>
    <r>
      <rPr>
        <b/>
        <sz val="10"/>
        <color rgb="FF000000"/>
        <rFont val="Times New Roman"/>
        <family val="1"/>
        <charset val="186"/>
      </rPr>
      <t xml:space="preserve">2022 m. </t>
    </r>
    <r>
      <rPr>
        <sz val="10"/>
        <color rgb="FF000000"/>
        <rFont val="Times New Roman"/>
        <family val="1"/>
        <charset val="186"/>
      </rPr>
      <t xml:space="preserve">vidutinė metinė kietųjų dalelių KD10 koncentracija Kauno Petrašiūnų OKT stotyje siekė22 µg/m³ ir neviršijo ribinės vertės (40 µg/m³). Palyginti su 2021 m., šis rodiklis Petrašiūnuose sumažėjo 12 %, KD 10 paros normos viršijimas fiksuotas 18 d. Analizuojant ilgesnio periodo (2003–2022 m.) matavimų duomenis Petrašiūnų stotyje stebima kietųjų dalelių KD10 koncentracijos mažėjimo tendencija </t>
    </r>
  </si>
  <si>
    <t>Visų gatvių rekonstravimo darbai užbaigti 2020 m. (9,49 km) ir 2022 m. (0,63 km), tačiau rodiklio pasiekimas bus deklaruotas po galutinio mokėjimo prašymo patvirtinimo 2023 m.</t>
  </si>
  <si>
    <t xml:space="preserve">Įgyvendintas 1.4.2. veiksmas „Pėsčiųjų ir dviračių takas Veiverių g. nuo Vytauto Didžiojo tilto iki Kauno miesto ribos“ (4,28 km), veiksmas 1.4.3.  „Pėsčiųjų ir dviračių tako Savanorių pr. įrengimas“ (6,06 km) baigtas 2019 m. </t>
  </si>
  <si>
    <t>2017 m. planuoti valymo įrenginiai įsigyti</t>
  </si>
  <si>
    <t xml:space="preserve">Paraiška pateikta 2018 m. lapkritį. FAS pasirašyta 2019 m. vasarį. 2019 m. įsigyti 28 ekologiški troleibusai. 2020 m. gavus papildomą finansavimą įsigyta dar 21 vnt. transporto priemonių. Iš viso projekto įgyvendinimo laikotarpiu įsigyta 49 vnt. ekologiškų transporto priemonių (troleibusų) </t>
  </si>
  <si>
    <t>2018 m. įgyvendinta visuomenės informavimo kampanija. Veiksmas: Aplinkos oro kokybės gerinimas Kauno mieste</t>
  </si>
  <si>
    <t xml:space="preserve">Paraiška pateikta 2018 m. lapkritį. FAS pasirašyta 2019 m. vasarį. 2019 m. įsigyti 28 ekologiški troleibusai. 2020 m. gavus papildomą finansavimą įsigyta dar 21 transporto priemonė. Iš viso projekto įgyvendinimo laikotarpiu įsigytos 49 ekologiškos  transporto priemonės (troleibusai) </t>
  </si>
  <si>
    <t>Projektas 2018 m. pabaigtas įgyvendinti</t>
  </si>
  <si>
    <t>2018 m. sausį  pasirašyta projekto finansavimo ir administravimo sutartis, projektas pabaigtas įgyvendinti 2019 m.</t>
  </si>
  <si>
    <t>Reikšmė pasiekta 2021-06-08. Likę rodikliai bus pasiekti po galutinio mokėjimo prašymo patvirtinimo,  t. y. 2023 m. I ketv.</t>
  </si>
  <si>
    <t>Projektas pradėtas 2018 m., baigtas įgyvendinti 2019 m.</t>
  </si>
  <si>
    <t>2018 m. parengti projekto dokumentai. Paraiška vertinimui pateikta 2019 m. 2020-06-08 pasirašyta finansavimo sutartis. Projektas vykdomas, projekto veiklų įgyvendinimo pabaiga 2022-05-31. 2022 ir 2023 m. gautas papildomas finansavimas. Projektas baigtas įgyvendinti 2023 m.</t>
  </si>
  <si>
    <t>Reikšmė bus pasiekta po galutinio mokėjimo prašymo patvirtinimo, t. y 2023 m. II ketv.</t>
  </si>
  <si>
    <t>Projektas pradėtas įgyvendinti 2018 m., baigtas įgyvendinti 2019 m.</t>
  </si>
  <si>
    <t xml:space="preserve">2018 m. įgyvendinta visuomenės informavimo kampanija </t>
  </si>
  <si>
    <t xml:space="preserve">Kauno miesto darnaus judumo planas parengtas ir Savivaldybės tarybos 2019-11-19 sprendimu Nr.T-516 patvirtintas, projektas baigtas įgyvendinti </t>
  </si>
  <si>
    <t>Finansavimo ir administravimo sutartis  pasirašyta 2019 m. pradžioje. Projekto įgyvendinimo laikotarpiu buvo teikti du papildomo finansavimo prašymai. Pirmuoju prašymu buvo įsigytos papildomai 4  transporto priemonės, antruoju prašymu  –  dar 21  transporto priemonė. Iš viso įsigyti 49 troleibusai.  Projektas baigtas įgyvendinti 2021 m.</t>
  </si>
  <si>
    <t>Žaliakalnio švietimo įstaigų modernizavimas, plėtojant vaikų ir jaunimo neformalaus ugdymo galimybes (Aleksandro Kačanausko vaikų muzikos mokykla)</t>
  </si>
  <si>
    <t>Geriamojo vandens tiekimo, nuotekų tvarkymo infrastruktūros plėtra ir rekonstrukcija Kaune</t>
  </si>
  <si>
    <t>Komunalinių atliekų konteinerių aikštelių įrengimas Kauno mieste</t>
  </si>
  <si>
    <t>PRITARTA                                                                    Kauno miesto savivaldybės tarybos                                    2024 m.  vasario 13 d.                                                                              sprendimu Nr. 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</si>
</sst>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sz val="10"/>
      <name val="Arial"/>
      <family val="2"/>
      <charset val="186"/>
    </font>
    <font>
      <i/>
      <sz val="9"/>
      <name val="Times New Roman"/>
      <family val="1"/>
    </font>
    <font>
      <sz val="12"/>
      <color theme="1"/>
      <name val="Times New Roman"/>
      <family val="1"/>
    </font>
    <font>
      <b/>
      <sz val="9"/>
      <name val="Times New Roman"/>
      <family val="1"/>
    </font>
    <font>
      <sz val="9"/>
      <name val="Times New Roman"/>
      <family val="1"/>
    </font>
    <font>
      <sz val="9"/>
      <color rgb="FF000000"/>
      <name val="Times New Roman"/>
      <family val="1"/>
    </font>
    <font>
      <sz val="9"/>
      <color rgb="FFFF0000"/>
      <name val="Times New Roman"/>
      <family val="1"/>
    </font>
    <font>
      <sz val="10"/>
      <name val="Times New Roman"/>
      <family val="1"/>
      <charset val="186"/>
    </font>
    <font>
      <i/>
      <sz val="9"/>
      <color rgb="FF000000"/>
      <name val="Times New Roman"/>
      <family val="1"/>
    </font>
    <font>
      <sz val="10"/>
      <color rgb="FF000000"/>
      <name val="Times New Roman"/>
      <family val="1"/>
      <charset val="186"/>
    </font>
    <font>
      <sz val="10"/>
      <color rgb="FF444444"/>
      <name val="Times New Roman"/>
      <family val="1"/>
      <charset val="186"/>
    </font>
    <font>
      <b/>
      <sz val="10"/>
      <color rgb="FF000000"/>
      <name val="Times New Roman"/>
      <family val="1"/>
      <charset val="186"/>
    </font>
    <font>
      <b/>
      <sz val="10"/>
      <name val="Times New Roman"/>
      <family val="1"/>
      <charset val="186"/>
    </font>
    <font>
      <sz val="10"/>
      <color rgb="FF333333"/>
      <name val="Times New Roman"/>
      <family val="1"/>
      <charset val="186"/>
    </font>
    <font>
      <i/>
      <sz val="10"/>
      <name val="Times New Roman"/>
      <family val="1"/>
      <charset val="186"/>
    </font>
    <font>
      <sz val="10"/>
      <color theme="1"/>
      <name val="Times New Roman"/>
      <family val="1"/>
      <charset val="186"/>
    </font>
    <font>
      <b/>
      <sz val="10"/>
      <color theme="1"/>
      <name val="Times New Roman"/>
      <family val="1"/>
      <charset val="186"/>
    </font>
    <font>
      <vertAlign val="superscript"/>
      <sz val="10"/>
      <color rgb="FF000000"/>
      <name val="Times New Roman"/>
      <family val="1"/>
      <charset val="186"/>
    </font>
    <font>
      <sz val="10"/>
      <color rgb="FFFF0000"/>
      <name val="Times New Roman"/>
      <family val="1"/>
      <charset val="186"/>
    </font>
  </fonts>
  <fills count="6">
    <fill>
      <patternFill patternType="none"/>
    </fill>
    <fill>
      <patternFill patternType="gray125"/>
    </fill>
    <fill>
      <patternFill patternType="solid">
        <fgColor rgb="FFFFFFFF"/>
        <bgColor rgb="FF000000"/>
      </patternFill>
    </fill>
    <fill>
      <patternFill patternType="solid">
        <fgColor rgb="FFD9D9D9"/>
        <bgColor rgb="FF000000"/>
      </patternFill>
    </fill>
    <fill>
      <patternFill patternType="solid">
        <fgColor rgb="FFFFFF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top style="thin">
        <color rgb="FF000000"/>
      </top>
      <bottom style="thin">
        <color rgb="FF000000"/>
      </bottom>
      <diagonal/>
    </border>
    <border>
      <left style="thin">
        <color rgb="FFDDDDDD"/>
      </left>
      <right style="thin">
        <color rgb="FFDDDDDD"/>
      </right>
      <top/>
      <bottom/>
      <diagonal/>
    </border>
  </borders>
  <cellStyleXfs count="2">
    <xf numFmtId="0" fontId="0" fillId="0" borderId="0"/>
    <xf numFmtId="0" fontId="4" fillId="0" borderId="0"/>
  </cellStyleXfs>
  <cellXfs count="177">
    <xf numFmtId="0" fontId="0" fillId="0" borderId="0" xfId="0"/>
    <xf numFmtId="0" fontId="1" fillId="0" borderId="0" xfId="0" applyFont="1"/>
    <xf numFmtId="0" fontId="2" fillId="0" borderId="0" xfId="0" applyFont="1" applyAlignment="1">
      <alignment horizontal="left" vertical="center"/>
    </xf>
    <xf numFmtId="0" fontId="3" fillId="0" borderId="0" xfId="0" applyFont="1"/>
    <xf numFmtId="0" fontId="2" fillId="0" borderId="0" xfId="0" applyFont="1" applyAlignment="1">
      <alignment vertical="center"/>
    </xf>
    <xf numFmtId="0" fontId="0" fillId="0" borderId="0" xfId="0" applyAlignment="1">
      <alignment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1" fillId="0" borderId="2" xfId="0" applyFont="1" applyBorder="1" applyAlignment="1">
      <alignment vertical="center" wrapText="1"/>
    </xf>
    <xf numFmtId="0" fontId="11" fillId="0" borderId="0" xfId="0" applyFont="1" applyAlignment="1">
      <alignment vertical="center" wrapText="1"/>
    </xf>
    <xf numFmtId="0" fontId="10" fillId="0" borderId="0" xfId="0" applyFont="1" applyAlignment="1">
      <alignment horizontal="left" vertical="center" wrapText="1"/>
    </xf>
    <xf numFmtId="0" fontId="0" fillId="0" borderId="34" xfId="0" applyBorder="1"/>
    <xf numFmtId="0" fontId="11" fillId="0" borderId="2" xfId="0" applyFont="1" applyBorder="1" applyAlignment="1">
      <alignment vertical="top" wrapText="1"/>
    </xf>
    <xf numFmtId="0" fontId="11" fillId="2" borderId="2" xfId="0" applyFont="1" applyFill="1" applyBorder="1" applyAlignment="1">
      <alignment vertical="top"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3" fillId="5" borderId="2" xfId="0" applyFont="1" applyFill="1" applyBorder="1" applyAlignment="1">
      <alignment vertical="center" wrapText="1"/>
    </xf>
    <xf numFmtId="0" fontId="11" fillId="5" borderId="2" xfId="0" applyFont="1" applyFill="1" applyBorder="1" applyAlignment="1">
      <alignment vertical="center" wrapText="1"/>
    </xf>
    <xf numFmtId="0" fontId="11" fillId="0" borderId="9" xfId="0" applyFont="1" applyBorder="1" applyAlignment="1">
      <alignment vertical="center" wrapText="1"/>
    </xf>
    <xf numFmtId="0" fontId="13" fillId="2" borderId="2" xfId="0" applyFont="1" applyFill="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vertical="top" wrapText="1"/>
    </xf>
    <xf numFmtId="0" fontId="11" fillId="0" borderId="1" xfId="0" applyFont="1" applyBorder="1" applyAlignment="1">
      <alignment vertical="center" wrapText="1"/>
    </xf>
    <xf numFmtId="0" fontId="11" fillId="2" borderId="1" xfId="0" applyFont="1" applyFill="1" applyBorder="1" applyAlignment="1">
      <alignment vertical="center" wrapText="1"/>
    </xf>
    <xf numFmtId="0" fontId="15" fillId="0" borderId="0" xfId="0" applyFont="1"/>
    <xf numFmtId="0" fontId="16" fillId="0" borderId="0" xfId="0" applyFont="1" applyAlignment="1">
      <alignment vertical="center"/>
    </xf>
    <xf numFmtId="0" fontId="17" fillId="0" borderId="11" xfId="0" applyFont="1" applyBorder="1" applyAlignment="1">
      <alignment horizontal="right" vertical="center"/>
    </xf>
    <xf numFmtId="0" fontId="17" fillId="0" borderId="12" xfId="0" applyFont="1" applyBorder="1" applyAlignment="1">
      <alignment horizontal="right"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17" fillId="0" borderId="0" xfId="0" applyFont="1" applyAlignment="1">
      <alignment horizontal="right" vertical="center"/>
    </xf>
    <xf numFmtId="0" fontId="17" fillId="0" borderId="16" xfId="0" applyFont="1" applyBorder="1" applyAlignment="1">
      <alignment horizontal="right" vertical="center"/>
    </xf>
    <xf numFmtId="0" fontId="17" fillId="0" borderId="18" xfId="0" applyFont="1" applyBorder="1" applyAlignment="1">
      <alignment horizontal="right" vertical="center"/>
    </xf>
    <xf numFmtId="0" fontId="17" fillId="0" borderId="20" xfId="0" applyFont="1" applyBorder="1" applyAlignment="1">
      <alignment horizontal="right" vertical="center"/>
    </xf>
    <xf numFmtId="4" fontId="17" fillId="0" borderId="20" xfId="0" applyNumberFormat="1" applyFont="1" applyBorder="1" applyAlignment="1">
      <alignment horizontal="right" vertical="center"/>
    </xf>
    <xf numFmtId="0" fontId="17" fillId="0" borderId="11" xfId="0" applyFont="1" applyBorder="1" applyAlignment="1">
      <alignment horizontal="center" vertical="center"/>
    </xf>
    <xf numFmtId="0" fontId="17" fillId="4" borderId="35" xfId="0" applyFont="1" applyFill="1" applyBorder="1" applyAlignment="1">
      <alignment horizontal="right" vertical="center" wrapText="1"/>
    </xf>
    <xf numFmtId="0" fontId="17" fillId="4" borderId="11" xfId="0" applyFont="1" applyFill="1" applyBorder="1" applyAlignment="1">
      <alignment horizontal="right" vertical="center" wrapText="1"/>
    </xf>
    <xf numFmtId="4" fontId="17" fillId="0" borderId="11" xfId="0" applyNumberFormat="1" applyFont="1" applyBorder="1" applyAlignment="1">
      <alignment horizontal="right" vertical="center"/>
    </xf>
    <xf numFmtId="0" fontId="11" fillId="0" borderId="15" xfId="0" applyFont="1" applyBorder="1" applyAlignment="1">
      <alignment vertical="center" wrapText="1"/>
    </xf>
    <xf numFmtId="0" fontId="11" fillId="0" borderId="0" xfId="0" applyFont="1" applyAlignment="1">
      <alignment wrapText="1"/>
    </xf>
    <xf numFmtId="0" fontId="11" fillId="0" borderId="0" xfId="0" applyFont="1"/>
    <xf numFmtId="0" fontId="19" fillId="0" borderId="0" xfId="0" applyFont="1"/>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1" xfId="1" applyFont="1" applyBorder="1" applyAlignment="1">
      <alignment horizontal="center" vertical="center" wrapText="1"/>
    </xf>
    <xf numFmtId="0" fontId="16" fillId="0" borderId="2" xfId="0" applyFont="1" applyBorder="1" applyAlignment="1">
      <alignment vertical="center" wrapText="1"/>
    </xf>
    <xf numFmtId="0" fontId="11" fillId="2" borderId="2" xfId="0" applyFont="1" applyFill="1" applyBorder="1" applyAlignment="1">
      <alignment horizontal="right" vertical="center" wrapText="1"/>
    </xf>
    <xf numFmtId="0" fontId="11" fillId="0" borderId="2" xfId="0" applyFont="1" applyBorder="1" applyAlignment="1">
      <alignment horizontal="right" vertical="center" wrapText="1"/>
    </xf>
    <xf numFmtId="0" fontId="11" fillId="3" borderId="2" xfId="0" applyFont="1" applyFill="1" applyBorder="1" applyAlignment="1">
      <alignment vertical="center" wrapText="1"/>
    </xf>
    <xf numFmtId="0" fontId="11" fillId="0" borderId="2" xfId="0" applyFont="1" applyBorder="1" applyAlignment="1">
      <alignment horizontal="left" vertical="center" wrapText="1"/>
    </xf>
    <xf numFmtId="0" fontId="11" fillId="3" borderId="2" xfId="0" applyFont="1" applyFill="1" applyBorder="1" applyAlignment="1">
      <alignment horizontal="right" vertical="center" wrapText="1"/>
    </xf>
    <xf numFmtId="0" fontId="16" fillId="3" borderId="2" xfId="0" applyFont="1" applyFill="1" applyBorder="1" applyAlignment="1">
      <alignment vertical="center" wrapText="1"/>
    </xf>
    <xf numFmtId="0" fontId="13" fillId="0" borderId="2" xfId="0" applyFont="1" applyBorder="1" applyAlignment="1">
      <alignment horizontal="right" vertical="center" wrapText="1"/>
    </xf>
    <xf numFmtId="3" fontId="13" fillId="0" borderId="2" xfId="0" applyNumberFormat="1" applyFont="1" applyBorder="1" applyAlignment="1">
      <alignment vertical="center" wrapText="1"/>
    </xf>
    <xf numFmtId="4" fontId="11" fillId="0" borderId="1" xfId="0" applyNumberFormat="1" applyFont="1" applyBorder="1" applyAlignment="1">
      <alignment vertical="center" wrapText="1"/>
    </xf>
    <xf numFmtId="0" fontId="13" fillId="0" borderId="7" xfId="0" applyFont="1" applyBorder="1" applyAlignment="1">
      <alignment vertical="center" wrapText="1"/>
    </xf>
    <xf numFmtId="0" fontId="11" fillId="0" borderId="3" xfId="0" applyFont="1" applyBorder="1" applyAlignment="1">
      <alignment vertical="center" wrapText="1"/>
    </xf>
    <xf numFmtId="3" fontId="13" fillId="0" borderId="0" xfId="0" applyNumberFormat="1" applyFont="1" applyAlignment="1">
      <alignment horizontal="right" vertical="center" wrapText="1"/>
    </xf>
    <xf numFmtId="0" fontId="11" fillId="0" borderId="5" xfId="0" applyFont="1" applyBorder="1" applyAlignment="1">
      <alignment vertical="center" wrapText="1"/>
    </xf>
    <xf numFmtId="0" fontId="16" fillId="0" borderId="3" xfId="0" applyFont="1" applyBorder="1" applyAlignment="1">
      <alignment vertical="center" wrapText="1"/>
    </xf>
    <xf numFmtId="0" fontId="13" fillId="0" borderId="11" xfId="0" applyFont="1" applyBorder="1" applyAlignment="1">
      <alignment vertical="center" wrapText="1"/>
    </xf>
    <xf numFmtId="0" fontId="13" fillId="0" borderId="11" xfId="0" applyFont="1" applyBorder="1" applyAlignment="1">
      <alignment wrapText="1"/>
    </xf>
    <xf numFmtId="4" fontId="11" fillId="0" borderId="2" xfId="0" applyNumberFormat="1" applyFont="1" applyBorder="1" applyAlignment="1">
      <alignment vertical="center" wrapText="1"/>
    </xf>
    <xf numFmtId="4" fontId="11" fillId="0" borderId="15" xfId="0" applyNumberFormat="1" applyFont="1" applyBorder="1" applyAlignment="1">
      <alignment vertical="center" wrapText="1"/>
    </xf>
    <xf numFmtId="0" fontId="13" fillId="0" borderId="0" xfId="0" applyFont="1" applyAlignment="1">
      <alignment vertical="center" wrapText="1"/>
    </xf>
    <xf numFmtId="2" fontId="13" fillId="0" borderId="2" xfId="0" applyNumberFormat="1" applyFont="1" applyBorder="1" applyAlignment="1">
      <alignment vertical="center" wrapText="1"/>
    </xf>
    <xf numFmtId="0" fontId="15" fillId="0" borderId="2" xfId="0" applyFont="1" applyBorder="1" applyAlignment="1">
      <alignment vertical="center" wrapText="1"/>
    </xf>
    <xf numFmtId="0" fontId="16" fillId="0" borderId="1" xfId="0" applyFont="1" applyBorder="1" applyAlignment="1">
      <alignment vertical="center" wrapText="1"/>
    </xf>
    <xf numFmtId="0" fontId="13" fillId="0" borderId="1" xfId="0" applyFont="1" applyBorder="1" applyAlignment="1">
      <alignment vertical="center" wrapText="1"/>
    </xf>
    <xf numFmtId="0" fontId="11" fillId="3" borderId="1" xfId="0" applyFont="1" applyFill="1" applyBorder="1" applyAlignment="1">
      <alignment horizontal="right" vertical="center" wrapText="1"/>
    </xf>
    <xf numFmtId="0" fontId="13" fillId="0" borderId="1" xfId="0" applyFont="1" applyBorder="1" applyAlignment="1">
      <alignment horizontal="right" vertical="center" wrapText="1"/>
    </xf>
    <xf numFmtId="0" fontId="13" fillId="0" borderId="9" xfId="0" applyFont="1" applyBorder="1" applyAlignment="1">
      <alignment vertical="center" wrapText="1"/>
    </xf>
    <xf numFmtId="4" fontId="11" fillId="0" borderId="8" xfId="0" applyNumberFormat="1" applyFont="1" applyBorder="1" applyAlignment="1">
      <alignment vertical="center" wrapText="1"/>
    </xf>
    <xf numFmtId="0" fontId="11" fillId="0" borderId="11" xfId="0" applyFont="1" applyBorder="1" applyAlignment="1">
      <alignment horizontal="right" vertical="center" wrapText="1"/>
    </xf>
    <xf numFmtId="0" fontId="13" fillId="0" borderId="19" xfId="0" applyFont="1" applyBorder="1" applyAlignment="1">
      <alignment vertical="center" wrapText="1"/>
    </xf>
    <xf numFmtId="0" fontId="13" fillId="3" borderId="2" xfId="0" applyFont="1" applyFill="1" applyBorder="1" applyAlignment="1">
      <alignment vertical="center" wrapText="1"/>
    </xf>
    <xf numFmtId="0" fontId="13" fillId="0" borderId="2" xfId="0" applyFont="1" applyBorder="1" applyAlignment="1">
      <alignment horizontal="right" vertical="top" wrapText="1"/>
    </xf>
    <xf numFmtId="4" fontId="16" fillId="0" borderId="2" xfId="0" applyNumberFormat="1" applyFont="1" applyBorder="1" applyAlignment="1">
      <alignment vertical="center" wrapText="1"/>
    </xf>
    <xf numFmtId="0" fontId="11" fillId="5" borderId="2" xfId="0" applyFont="1" applyFill="1" applyBorder="1" applyAlignment="1">
      <alignment horizontal="right" vertical="center" wrapText="1"/>
    </xf>
    <xf numFmtId="0" fontId="22" fillId="0" borderId="2" xfId="0" applyFont="1" applyBorder="1" applyAlignment="1">
      <alignment vertical="top" wrapText="1"/>
    </xf>
    <xf numFmtId="0" fontId="15" fillId="3" borderId="2" xfId="0" applyFont="1" applyFill="1" applyBorder="1" applyAlignment="1">
      <alignment vertical="center" wrapText="1"/>
    </xf>
    <xf numFmtId="4" fontId="11" fillId="2" borderId="2" xfId="0" applyNumberFormat="1" applyFont="1" applyFill="1" applyBorder="1" applyAlignment="1">
      <alignment vertical="center" wrapText="1"/>
    </xf>
    <xf numFmtId="4" fontId="11" fillId="2" borderId="3" xfId="0" applyNumberFormat="1" applyFont="1" applyFill="1" applyBorder="1" applyAlignment="1">
      <alignment vertical="center" wrapText="1"/>
    </xf>
    <xf numFmtId="2" fontId="11" fillId="0" borderId="3" xfId="0" applyNumberFormat="1" applyFont="1" applyBorder="1" applyAlignment="1">
      <alignment vertical="center" wrapText="1"/>
    </xf>
    <xf numFmtId="0" fontId="11" fillId="2" borderId="3" xfId="0" applyFont="1" applyFill="1" applyBorder="1" applyAlignment="1">
      <alignment vertical="center" wrapText="1"/>
    </xf>
    <xf numFmtId="0" fontId="22" fillId="3" borderId="2" xfId="0" applyFont="1" applyFill="1" applyBorder="1" applyAlignment="1">
      <alignment horizontal="right" vertical="center" wrapText="1"/>
    </xf>
    <xf numFmtId="0" fontId="11" fillId="3" borderId="7" xfId="0" applyFont="1" applyFill="1" applyBorder="1" applyAlignment="1">
      <alignment horizontal="right"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1" fillId="0" borderId="21" xfId="0" applyFont="1" applyBorder="1" applyAlignment="1">
      <alignment vertical="center" wrapText="1"/>
    </xf>
    <xf numFmtId="4" fontId="11" fillId="0" borderId="3" xfId="0" applyNumberFormat="1" applyFont="1" applyBorder="1" applyAlignment="1">
      <alignment vertical="center" wrapText="1"/>
    </xf>
    <xf numFmtId="0" fontId="13" fillId="0" borderId="15" xfId="0" applyFont="1" applyBorder="1" applyAlignment="1">
      <alignment vertical="center" wrapText="1"/>
    </xf>
    <xf numFmtId="0" fontId="13" fillId="0" borderId="15" xfId="0" applyFont="1" applyBorder="1" applyAlignment="1">
      <alignment horizontal="right" vertical="center" wrapText="1"/>
    </xf>
    <xf numFmtId="0" fontId="13" fillId="0" borderId="3" xfId="0" applyFont="1" applyBorder="1" applyAlignment="1">
      <alignment vertical="center" wrapText="1"/>
    </xf>
    <xf numFmtId="0" fontId="13" fillId="0" borderId="8" xfId="0" applyFont="1" applyBorder="1" applyAlignment="1">
      <alignment vertical="center" wrapText="1"/>
    </xf>
    <xf numFmtId="0" fontId="11" fillId="0" borderId="8" xfId="0" applyFont="1" applyBorder="1" applyAlignment="1">
      <alignment vertical="center" wrapText="1"/>
    </xf>
    <xf numFmtId="0" fontId="13" fillId="0" borderId="16" xfId="0" applyFont="1" applyBorder="1" applyAlignment="1">
      <alignment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1" fillId="0" borderId="25" xfId="0" applyFont="1" applyBorder="1" applyAlignment="1">
      <alignment vertical="center" wrapText="1"/>
    </xf>
    <xf numFmtId="0" fontId="11" fillId="0" borderId="11" xfId="0" applyFont="1" applyBorder="1" applyAlignment="1">
      <alignment vertical="center" wrapText="1"/>
    </xf>
    <xf numFmtId="0" fontId="13" fillId="0" borderId="26" xfId="0" applyFont="1" applyBorder="1" applyAlignment="1">
      <alignment vertical="center" wrapText="1"/>
    </xf>
    <xf numFmtId="0" fontId="13" fillId="0" borderId="24" xfId="0" applyFont="1" applyBorder="1" applyAlignment="1">
      <alignment horizontal="right" vertical="center" wrapText="1"/>
    </xf>
    <xf numFmtId="0" fontId="13" fillId="0" borderId="24" xfId="0" applyFont="1" applyBorder="1" applyAlignment="1">
      <alignment vertical="center" wrapText="1"/>
    </xf>
    <xf numFmtId="0" fontId="11" fillId="0" borderId="26" xfId="0" applyFont="1" applyBorder="1" applyAlignment="1">
      <alignment vertical="center" wrapText="1"/>
    </xf>
    <xf numFmtId="0" fontId="11" fillId="0" borderId="24" xfId="0" applyFont="1" applyBorder="1" applyAlignment="1">
      <alignment vertical="center" wrapText="1"/>
    </xf>
    <xf numFmtId="0" fontId="11" fillId="0" borderId="2" xfId="0" applyFont="1" applyBorder="1" applyAlignment="1">
      <alignment horizontal="justify" wrapText="1"/>
    </xf>
    <xf numFmtId="0" fontId="11" fillId="0" borderId="2" xfId="0" applyFont="1" applyBorder="1" applyAlignment="1">
      <alignment horizontal="justify" vertical="center" wrapText="1"/>
    </xf>
    <xf numFmtId="0" fontId="11" fillId="0" borderId="7" xfId="0" applyFont="1" applyBorder="1" applyAlignment="1">
      <alignment horizontal="justify" vertical="center" wrapText="1"/>
    </xf>
    <xf numFmtId="0" fontId="11" fillId="2" borderId="2" xfId="0" applyFont="1" applyFill="1" applyBorder="1" applyAlignment="1">
      <alignment horizontal="justify" vertical="center" wrapText="1"/>
    </xf>
    <xf numFmtId="0" fontId="13" fillId="5" borderId="2" xfId="0" applyFont="1" applyFill="1" applyBorder="1" applyAlignment="1">
      <alignment horizontal="justify" vertical="center" wrapText="1"/>
    </xf>
    <xf numFmtId="0" fontId="11" fillId="5" borderId="2" xfId="0" applyFont="1" applyFill="1" applyBorder="1" applyAlignment="1">
      <alignment horizontal="justify" vertical="center" wrapText="1"/>
    </xf>
    <xf numFmtId="0" fontId="11" fillId="0" borderId="9" xfId="0" applyFont="1" applyBorder="1" applyAlignment="1">
      <alignment horizontal="justify" vertical="center" wrapText="1"/>
    </xf>
    <xf numFmtId="0" fontId="13" fillId="2" borderId="2" xfId="0" applyFont="1" applyFill="1" applyBorder="1" applyAlignment="1">
      <alignment horizontal="justify" vertical="center" wrapText="1"/>
    </xf>
    <xf numFmtId="0" fontId="13" fillId="2" borderId="2" xfId="0" applyFont="1" applyFill="1" applyBorder="1" applyAlignment="1">
      <alignment horizontal="justify" vertical="top" wrapText="1"/>
    </xf>
    <xf numFmtId="0" fontId="11" fillId="2" borderId="2" xfId="0" applyFont="1" applyFill="1" applyBorder="1" applyAlignment="1">
      <alignment horizontal="justify" vertical="top" wrapText="1"/>
    </xf>
    <xf numFmtId="0" fontId="11" fillId="0" borderId="2" xfId="0" applyFont="1" applyBorder="1" applyAlignment="1">
      <alignment horizontal="justify" vertical="top" wrapText="1"/>
    </xf>
    <xf numFmtId="0" fontId="11" fillId="0" borderId="1" xfId="0" applyFont="1" applyBorder="1" applyAlignment="1">
      <alignment horizontal="justify" vertical="top" wrapText="1"/>
    </xf>
    <xf numFmtId="0" fontId="14" fillId="0" borderId="11" xfId="0" applyFont="1" applyBorder="1" applyAlignment="1">
      <alignment horizontal="justify" vertical="top" wrapText="1"/>
    </xf>
    <xf numFmtId="0" fontId="14" fillId="0" borderId="24" xfId="0" applyFont="1" applyBorder="1" applyAlignment="1">
      <alignment horizontal="justify" vertical="top" wrapText="1"/>
    </xf>
    <xf numFmtId="0" fontId="11" fillId="0" borderId="15" xfId="0" applyFont="1" applyBorder="1" applyAlignment="1">
      <alignment horizontal="justify" vertical="top" wrapText="1"/>
    </xf>
    <xf numFmtId="0" fontId="13" fillId="0" borderId="2" xfId="0" applyFont="1" applyBorder="1" applyAlignment="1">
      <alignment horizontal="justify" vertical="center" wrapText="1"/>
    </xf>
    <xf numFmtId="0" fontId="13" fillId="0" borderId="2" xfId="0" applyFont="1" applyBorder="1" applyAlignment="1">
      <alignment horizontal="justify" vertical="top" wrapText="1"/>
    </xf>
    <xf numFmtId="0" fontId="11" fillId="0" borderId="1" xfId="0" applyFont="1" applyBorder="1" applyAlignment="1">
      <alignment horizontal="justify" vertical="center" wrapText="1"/>
    </xf>
    <xf numFmtId="0" fontId="11" fillId="2" borderId="1" xfId="0" applyFont="1" applyFill="1" applyBorder="1" applyAlignment="1">
      <alignment horizontal="justify" vertical="center" wrapText="1"/>
    </xf>
    <xf numFmtId="0" fontId="11" fillId="0" borderId="27" xfId="0" applyFont="1" applyBorder="1" applyAlignment="1">
      <alignment horizontal="justify" vertical="center" wrapText="1"/>
    </xf>
    <xf numFmtId="0" fontId="11" fillId="0" borderId="2" xfId="0" applyFont="1" applyBorder="1" applyAlignment="1">
      <alignment horizontal="left" vertical="top" wrapText="1"/>
    </xf>
    <xf numFmtId="0" fontId="6" fillId="0" borderId="0" xfId="0" applyFont="1" applyAlignment="1">
      <alignment horizontal="left" vertical="top" wrapText="1"/>
    </xf>
    <xf numFmtId="0" fontId="11" fillId="0" borderId="32"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33" xfId="0" applyFont="1" applyBorder="1" applyAlignment="1">
      <alignment horizontal="justify" vertical="center" wrapText="1"/>
    </xf>
    <xf numFmtId="0" fontId="16" fillId="0" borderId="6" xfId="0" applyFont="1" applyBorder="1" applyAlignment="1">
      <alignment horizontal="center" wrapText="1"/>
    </xf>
    <xf numFmtId="0" fontId="15" fillId="0" borderId="6" xfId="0" applyFont="1" applyBorder="1" applyAlignment="1">
      <alignment horizontal="center"/>
    </xf>
    <xf numFmtId="0" fontId="20"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8" fillId="0" borderId="0" xfId="0" applyFont="1" applyAlignment="1">
      <alignment horizontal="center"/>
    </xf>
    <xf numFmtId="0" fontId="15" fillId="0" borderId="0" xfId="0" applyFont="1" applyAlignment="1">
      <alignment horizont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6" fillId="0" borderId="3" xfId="1" applyFont="1" applyBorder="1" applyAlignment="1">
      <alignment horizontal="center" vertical="center" wrapText="1"/>
    </xf>
    <xf numFmtId="0" fontId="19"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vertical="center" wrapText="1"/>
    </xf>
    <xf numFmtId="0" fontId="16" fillId="0" borderId="5" xfId="0" applyFont="1" applyBorder="1" applyAlignment="1">
      <alignment vertical="center" wrapText="1"/>
    </xf>
    <xf numFmtId="0" fontId="16" fillId="0" borderId="15" xfId="0" applyFont="1" applyBorder="1" applyAlignment="1">
      <alignment vertical="center" wrapText="1"/>
    </xf>
    <xf numFmtId="0" fontId="11" fillId="0" borderId="1" xfId="0" applyFont="1" applyBorder="1" applyAlignment="1">
      <alignment vertical="center" wrapText="1"/>
    </xf>
    <xf numFmtId="0" fontId="11" fillId="0" borderId="5" xfId="0" applyFont="1" applyBorder="1" applyAlignment="1">
      <alignment vertical="center" wrapText="1"/>
    </xf>
    <xf numFmtId="0" fontId="11" fillId="0" borderId="15" xfId="0" applyFont="1" applyBorder="1" applyAlignment="1">
      <alignment vertical="center" wrapText="1"/>
    </xf>
    <xf numFmtId="0" fontId="13" fillId="0" borderId="1" xfId="0" applyFont="1" applyBorder="1" applyAlignment="1">
      <alignment vertical="center" wrapText="1"/>
    </xf>
    <xf numFmtId="0" fontId="13" fillId="0" borderId="5" xfId="0" applyFont="1" applyBorder="1" applyAlignment="1">
      <alignment vertical="center" wrapText="1"/>
    </xf>
    <xf numFmtId="0" fontId="13" fillId="0" borderId="15" xfId="0" applyFont="1" applyBorder="1" applyAlignment="1">
      <alignment vertical="center" wrapText="1"/>
    </xf>
    <xf numFmtId="0" fontId="11" fillId="3" borderId="1" xfId="0" applyFont="1" applyFill="1" applyBorder="1" applyAlignment="1">
      <alignment horizontal="right" vertical="center" wrapText="1"/>
    </xf>
    <xf numFmtId="0" fontId="11" fillId="3" borderId="5" xfId="0" applyFont="1" applyFill="1" applyBorder="1" applyAlignment="1">
      <alignment horizontal="right" vertical="center" wrapText="1"/>
    </xf>
    <xf numFmtId="0" fontId="11" fillId="3" borderId="15" xfId="0" applyFont="1" applyFill="1" applyBorder="1" applyAlignment="1">
      <alignment horizontal="right" vertical="center" wrapText="1"/>
    </xf>
    <xf numFmtId="0" fontId="13" fillId="0" borderId="1" xfId="0" applyFont="1" applyBorder="1" applyAlignment="1">
      <alignment horizontal="right" vertical="center" wrapText="1"/>
    </xf>
    <xf numFmtId="0" fontId="13" fillId="0" borderId="5" xfId="0" applyFont="1" applyBorder="1" applyAlignment="1">
      <alignment horizontal="right" vertical="center" wrapText="1"/>
    </xf>
    <xf numFmtId="0" fontId="13" fillId="0" borderId="15" xfId="0" applyFont="1" applyBorder="1" applyAlignment="1">
      <alignment horizontal="right" vertical="center" wrapText="1"/>
    </xf>
    <xf numFmtId="0" fontId="11" fillId="0" borderId="28" xfId="0" applyFont="1" applyBorder="1" applyAlignment="1">
      <alignment vertical="center" wrapText="1"/>
    </xf>
    <xf numFmtId="0" fontId="11" fillId="0" borderId="22"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1" xfId="0" applyFont="1" applyBorder="1" applyAlignment="1">
      <alignment horizontal="right" vertical="center" wrapText="1"/>
    </xf>
    <xf numFmtId="0" fontId="11" fillId="0" borderId="15" xfId="0" applyFont="1" applyBorder="1" applyAlignment="1">
      <alignment horizontal="right" vertical="center" wrapText="1"/>
    </xf>
    <xf numFmtId="0" fontId="11" fillId="3" borderId="1" xfId="0" applyFont="1" applyFill="1" applyBorder="1" applyAlignment="1">
      <alignment vertical="center" wrapText="1"/>
    </xf>
    <xf numFmtId="0" fontId="11" fillId="3" borderId="15" xfId="0" applyFont="1" applyFill="1" applyBorder="1" applyAlignment="1">
      <alignment vertical="center" wrapText="1"/>
    </xf>
    <xf numFmtId="0" fontId="22" fillId="3" borderId="1" xfId="0" applyFont="1" applyFill="1" applyBorder="1" applyAlignment="1">
      <alignment vertical="center" wrapText="1"/>
    </xf>
    <xf numFmtId="0" fontId="22" fillId="3" borderId="15" xfId="0" applyFont="1" applyFill="1" applyBorder="1" applyAlignment="1">
      <alignment vertical="center" wrapText="1"/>
    </xf>
    <xf numFmtId="0" fontId="13" fillId="0" borderId="1" xfId="0" applyFont="1" applyBorder="1" applyAlignment="1">
      <alignment horizontal="justify" vertical="center" wrapText="1"/>
    </xf>
    <xf numFmtId="0" fontId="11" fillId="0" borderId="15" xfId="0" applyFont="1" applyBorder="1" applyAlignment="1">
      <alignment horizontal="justify" vertical="center" wrapText="1"/>
    </xf>
    <xf numFmtId="0" fontId="5" fillId="0" borderId="0" xfId="0" applyFont="1" applyAlignment="1">
      <alignment horizontal="left" vertical="top" wrapText="1"/>
    </xf>
    <xf numFmtId="0" fontId="12" fillId="0" borderId="0" xfId="0" applyFont="1" applyAlignment="1">
      <alignment horizontal="left" vertical="top" wrapText="1"/>
    </xf>
  </cellXfs>
  <cellStyles count="2">
    <cellStyle name="Įprastas" xfId="0" builtinId="0"/>
    <cellStyle name="Įprasta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1"/>
  <sheetViews>
    <sheetView tabSelected="1" zoomScaleNormal="100" workbookViewId="0">
      <selection activeCell="R5" sqref="R5"/>
    </sheetView>
  </sheetViews>
  <sheetFormatPr defaultRowHeight="15" x14ac:dyDescent="0.25"/>
  <cols>
    <col min="2" max="2" width="14.140625" customWidth="1"/>
    <col min="4" max="4" width="13.5703125" customWidth="1"/>
    <col min="5" max="5" width="10.7109375" customWidth="1"/>
    <col min="6" max="6" width="12" customWidth="1"/>
    <col min="8" max="8" width="9.85546875" customWidth="1"/>
    <col min="9" max="9" width="9.7109375" customWidth="1"/>
    <col min="10" max="10" width="11.42578125" customWidth="1"/>
    <col min="11" max="11" width="11.28515625" customWidth="1"/>
    <col min="12" max="12" width="12.28515625" bestFit="1" customWidth="1"/>
    <col min="13" max="13" width="15.42578125" bestFit="1" customWidth="1"/>
    <col min="14" max="17" width="12.28515625" bestFit="1" customWidth="1"/>
    <col min="18" max="18" width="49.5703125" customWidth="1"/>
    <col min="19" max="19" width="15.42578125" customWidth="1"/>
  </cols>
  <sheetData>
    <row r="1" spans="1:18" ht="3" customHeight="1" x14ac:dyDescent="0.25">
      <c r="R1" s="5"/>
    </row>
    <row r="2" spans="1:18" ht="63" x14ac:dyDescent="0.25">
      <c r="A2" s="1"/>
      <c r="B2" s="1"/>
      <c r="C2" s="1"/>
      <c r="D2" s="2"/>
      <c r="E2" s="2"/>
      <c r="F2" s="2"/>
      <c r="G2" s="2"/>
      <c r="H2" s="2"/>
      <c r="I2" s="2"/>
      <c r="J2" s="2"/>
      <c r="K2" s="2"/>
      <c r="L2" s="2"/>
      <c r="M2" s="2"/>
      <c r="N2" s="2"/>
      <c r="P2" s="3"/>
      <c r="R2" s="130" t="s">
        <v>352</v>
      </c>
    </row>
    <row r="3" spans="1:18" ht="15.75" x14ac:dyDescent="0.25">
      <c r="A3" s="1"/>
      <c r="B3" s="1"/>
      <c r="C3" s="1"/>
      <c r="D3" s="4"/>
      <c r="E3" s="4"/>
      <c r="F3" s="4"/>
      <c r="G3" s="4"/>
      <c r="H3" s="4"/>
      <c r="I3" s="4"/>
      <c r="J3" s="4"/>
      <c r="K3" s="4"/>
      <c r="L3" s="4"/>
      <c r="M3" s="4"/>
      <c r="N3" s="4"/>
      <c r="P3" s="3"/>
    </row>
    <row r="4" spans="1:18" ht="3.75" customHeight="1" x14ac:dyDescent="0.25">
      <c r="A4" s="1"/>
      <c r="B4" s="1"/>
      <c r="C4" s="1"/>
      <c r="D4" s="4"/>
      <c r="E4" s="4"/>
      <c r="F4" s="4"/>
      <c r="G4" s="4"/>
      <c r="H4" s="4"/>
      <c r="I4" s="4"/>
      <c r="J4" s="4"/>
      <c r="K4" s="4"/>
      <c r="L4" s="4"/>
      <c r="M4" s="4"/>
      <c r="N4" s="4"/>
      <c r="P4" s="3"/>
    </row>
    <row r="5" spans="1:18" ht="15.75" customHeight="1" x14ac:dyDescent="0.25">
      <c r="A5" s="41"/>
      <c r="B5" s="41"/>
      <c r="C5" s="41"/>
      <c r="D5" s="41"/>
      <c r="E5" s="41"/>
      <c r="F5" s="134" t="s">
        <v>0</v>
      </c>
      <c r="G5" s="134"/>
      <c r="H5" s="134"/>
      <c r="I5" s="134"/>
      <c r="J5" s="134"/>
      <c r="K5" s="134"/>
      <c r="L5" s="134"/>
      <c r="M5" s="134"/>
      <c r="N5" s="134"/>
      <c r="O5" s="134"/>
      <c r="P5" s="134"/>
      <c r="Q5" s="41"/>
      <c r="R5" s="41"/>
    </row>
    <row r="6" spans="1:18" ht="15.75" customHeight="1" x14ac:dyDescent="0.25">
      <c r="A6" s="138" t="s">
        <v>1</v>
      </c>
      <c r="B6" s="138"/>
      <c r="C6" s="138"/>
      <c r="D6" s="138"/>
      <c r="E6" s="138"/>
      <c r="F6" s="138"/>
      <c r="G6" s="138"/>
      <c r="H6" s="138"/>
      <c r="I6" s="138"/>
      <c r="J6" s="138"/>
      <c r="K6" s="138"/>
      <c r="L6" s="138"/>
      <c r="M6" s="138"/>
      <c r="N6" s="138"/>
      <c r="O6" s="138"/>
      <c r="P6" s="138"/>
      <c r="Q6" s="138"/>
      <c r="R6" s="138"/>
    </row>
    <row r="7" spans="1:18" x14ac:dyDescent="0.25">
      <c r="A7" s="139" t="s">
        <v>2</v>
      </c>
      <c r="B7" s="139"/>
      <c r="C7" s="139"/>
      <c r="D7" s="139"/>
      <c r="E7" s="139"/>
      <c r="F7" s="139"/>
      <c r="G7" s="139"/>
      <c r="H7" s="139"/>
      <c r="I7" s="139"/>
      <c r="J7" s="139"/>
      <c r="K7" s="139"/>
      <c r="L7" s="139"/>
      <c r="M7" s="139"/>
      <c r="N7" s="139"/>
      <c r="O7" s="139"/>
      <c r="P7" s="139"/>
      <c r="Q7" s="139"/>
      <c r="R7" s="139"/>
    </row>
    <row r="8" spans="1:18" ht="15.75" customHeight="1" x14ac:dyDescent="0.25">
      <c r="A8" s="25"/>
      <c r="B8" s="25"/>
      <c r="C8" s="25"/>
      <c r="D8" s="25"/>
      <c r="E8" s="25"/>
      <c r="F8" s="25"/>
      <c r="G8" s="25"/>
      <c r="H8" s="25"/>
      <c r="I8" s="25"/>
      <c r="J8" s="135" t="s">
        <v>3</v>
      </c>
      <c r="K8" s="135"/>
      <c r="L8" s="135"/>
      <c r="M8" s="135"/>
      <c r="N8" s="25"/>
      <c r="O8" s="25"/>
      <c r="P8" s="25"/>
      <c r="Q8" s="25"/>
      <c r="R8" s="25"/>
    </row>
    <row r="9" spans="1:18" x14ac:dyDescent="0.25">
      <c r="A9" s="26" t="s">
        <v>4</v>
      </c>
      <c r="B9" s="26"/>
      <c r="C9" s="42"/>
      <c r="D9" s="42"/>
      <c r="E9" s="42"/>
      <c r="F9" s="42"/>
      <c r="G9" s="42"/>
      <c r="H9" s="42"/>
      <c r="I9" s="42"/>
      <c r="J9" s="42"/>
      <c r="K9" s="42"/>
      <c r="L9" s="42"/>
      <c r="M9" s="42"/>
      <c r="N9" s="42"/>
      <c r="O9" s="43"/>
      <c r="P9" s="43"/>
      <c r="Q9" s="43"/>
      <c r="R9" s="43"/>
    </row>
    <row r="10" spans="1:18" ht="22.5" customHeight="1" x14ac:dyDescent="0.25">
      <c r="A10" s="140" t="s">
        <v>5</v>
      </c>
      <c r="B10" s="142" t="s">
        <v>6</v>
      </c>
      <c r="C10" s="136" t="s">
        <v>7</v>
      </c>
      <c r="D10" s="137"/>
      <c r="E10" s="137"/>
      <c r="F10" s="137"/>
      <c r="G10" s="137"/>
      <c r="H10" s="136" t="s">
        <v>8</v>
      </c>
      <c r="I10" s="137"/>
      <c r="J10" s="137"/>
      <c r="K10" s="137"/>
      <c r="L10" s="144" t="s">
        <v>9</v>
      </c>
      <c r="M10" s="145"/>
      <c r="N10" s="145"/>
      <c r="O10" s="144" t="s">
        <v>10</v>
      </c>
      <c r="P10" s="145"/>
      <c r="Q10" s="145"/>
      <c r="R10" s="146" t="s">
        <v>11</v>
      </c>
    </row>
    <row r="11" spans="1:18" ht="111" customHeight="1" x14ac:dyDescent="0.25">
      <c r="A11" s="141"/>
      <c r="B11" s="143"/>
      <c r="C11" s="44" t="s">
        <v>12</v>
      </c>
      <c r="D11" s="44" t="s">
        <v>13</v>
      </c>
      <c r="E11" s="45" t="s">
        <v>14</v>
      </c>
      <c r="F11" s="45" t="s">
        <v>15</v>
      </c>
      <c r="G11" s="45" t="s">
        <v>16</v>
      </c>
      <c r="H11" s="46" t="s">
        <v>17</v>
      </c>
      <c r="I11" s="46" t="s">
        <v>18</v>
      </c>
      <c r="J11" s="46" t="s">
        <v>19</v>
      </c>
      <c r="K11" s="46" t="s">
        <v>20</v>
      </c>
      <c r="L11" s="47" t="s">
        <v>21</v>
      </c>
      <c r="M11" s="44" t="s">
        <v>22</v>
      </c>
      <c r="N11" s="47" t="s">
        <v>23</v>
      </c>
      <c r="O11" s="47" t="s">
        <v>279</v>
      </c>
      <c r="P11" s="44" t="s">
        <v>24</v>
      </c>
      <c r="Q11" s="47" t="s">
        <v>25</v>
      </c>
      <c r="R11" s="137"/>
    </row>
    <row r="12" spans="1:18" ht="130.5" customHeight="1" x14ac:dyDescent="0.25">
      <c r="A12" s="48" t="s">
        <v>26</v>
      </c>
      <c r="B12" s="48" t="s">
        <v>27</v>
      </c>
      <c r="C12" s="9" t="s">
        <v>28</v>
      </c>
      <c r="D12" s="9" t="s">
        <v>29</v>
      </c>
      <c r="E12" s="9">
        <v>0.2</v>
      </c>
      <c r="F12" s="49">
        <v>0.2</v>
      </c>
      <c r="G12" s="50">
        <v>1.66</v>
      </c>
      <c r="H12" s="51"/>
      <c r="I12" s="51"/>
      <c r="J12" s="51"/>
      <c r="K12" s="51"/>
      <c r="L12" s="51"/>
      <c r="M12" s="51"/>
      <c r="N12" s="51"/>
      <c r="O12" s="51"/>
      <c r="P12" s="51"/>
      <c r="Q12" s="51"/>
      <c r="R12" s="9" t="s">
        <v>278</v>
      </c>
    </row>
    <row r="13" spans="1:18" ht="127.5" x14ac:dyDescent="0.25">
      <c r="A13" s="48" t="s">
        <v>30</v>
      </c>
      <c r="B13" s="48" t="s">
        <v>31</v>
      </c>
      <c r="C13" s="9" t="s">
        <v>32</v>
      </c>
      <c r="D13" s="52" t="s">
        <v>33</v>
      </c>
      <c r="E13" s="9">
        <v>36.5</v>
      </c>
      <c r="F13" s="50">
        <v>36.5</v>
      </c>
      <c r="G13" s="50">
        <v>45.84</v>
      </c>
      <c r="H13" s="51"/>
      <c r="I13" s="51"/>
      <c r="J13" s="51"/>
      <c r="K13" s="51"/>
      <c r="L13" s="51"/>
      <c r="M13" s="51"/>
      <c r="N13" s="51"/>
      <c r="O13" s="51"/>
      <c r="P13" s="51"/>
      <c r="Q13" s="51"/>
      <c r="R13" s="9" t="s">
        <v>284</v>
      </c>
    </row>
    <row r="14" spans="1:18" ht="242.25" x14ac:dyDescent="0.25">
      <c r="A14" s="48" t="s">
        <v>34</v>
      </c>
      <c r="B14" s="48" t="s">
        <v>35</v>
      </c>
      <c r="C14" s="9" t="s">
        <v>34</v>
      </c>
      <c r="D14" s="13" t="s">
        <v>36</v>
      </c>
      <c r="E14" s="9"/>
      <c r="F14" s="53"/>
      <c r="G14" s="50"/>
      <c r="H14" s="51"/>
      <c r="I14" s="51"/>
      <c r="J14" s="51"/>
      <c r="K14" s="51"/>
      <c r="L14" s="48">
        <f>SUM(L24:L48)</f>
        <v>169287052.81</v>
      </c>
      <c r="M14" s="48">
        <f t="shared" ref="M14:Q14" si="0">SUM(M24:M48)</f>
        <v>93502637.73999998</v>
      </c>
      <c r="N14" s="48">
        <f t="shared" si="0"/>
        <v>75784415.069999993</v>
      </c>
      <c r="O14" s="48">
        <f t="shared" si="0"/>
        <v>166320636.36000001</v>
      </c>
      <c r="P14" s="48">
        <f t="shared" si="0"/>
        <v>92231577.150000006</v>
      </c>
      <c r="Q14" s="48">
        <f t="shared" si="0"/>
        <v>74089059.209999993</v>
      </c>
      <c r="R14" s="14"/>
    </row>
    <row r="15" spans="1:18" ht="155.25" customHeight="1" x14ac:dyDescent="0.25">
      <c r="A15" s="54"/>
      <c r="B15" s="54"/>
      <c r="C15" s="9" t="s">
        <v>37</v>
      </c>
      <c r="D15" s="9" t="s">
        <v>38</v>
      </c>
      <c r="E15" s="9">
        <v>1261757.8</v>
      </c>
      <c r="F15" s="53"/>
      <c r="G15" s="50">
        <f>SUM(G24,G26,G27,G28,G30,G32,G33,G46)</f>
        <v>1113218.8</v>
      </c>
      <c r="H15" s="51"/>
      <c r="I15" s="51"/>
      <c r="J15" s="51"/>
      <c r="K15" s="51"/>
      <c r="L15" s="9"/>
      <c r="M15" s="9"/>
      <c r="N15" s="9"/>
      <c r="O15" s="9"/>
      <c r="P15" s="9">
        <v>0</v>
      </c>
      <c r="Q15" s="9"/>
      <c r="R15" s="110" t="s">
        <v>285</v>
      </c>
    </row>
    <row r="16" spans="1:18" ht="114.75" x14ac:dyDescent="0.25">
      <c r="A16" s="54"/>
      <c r="B16" s="54"/>
      <c r="C16" s="9" t="s">
        <v>39</v>
      </c>
      <c r="D16" s="9" t="s">
        <v>40</v>
      </c>
      <c r="E16" s="9">
        <v>31654.48</v>
      </c>
      <c r="F16" s="53"/>
      <c r="G16" s="50">
        <f>SUM(G47,G48)</f>
        <v>18400</v>
      </c>
      <c r="H16" s="51"/>
      <c r="I16" s="51"/>
      <c r="J16" s="51"/>
      <c r="K16" s="51"/>
      <c r="L16" s="9"/>
      <c r="M16" s="9"/>
      <c r="N16" s="9"/>
      <c r="O16" s="9"/>
      <c r="P16" s="9"/>
      <c r="Q16" s="9"/>
      <c r="R16" s="110" t="s">
        <v>277</v>
      </c>
    </row>
    <row r="17" spans="1:18" ht="114.75" x14ac:dyDescent="0.25">
      <c r="A17" s="54"/>
      <c r="B17" s="54"/>
      <c r="C17" s="9" t="s">
        <v>41</v>
      </c>
      <c r="D17" s="9" t="s">
        <v>42</v>
      </c>
      <c r="E17" s="9">
        <v>2</v>
      </c>
      <c r="F17" s="53"/>
      <c r="G17" s="50">
        <f>SUM(G29,G34,G39)</f>
        <v>3</v>
      </c>
      <c r="H17" s="51"/>
      <c r="I17" s="51"/>
      <c r="J17" s="51"/>
      <c r="K17" s="51"/>
      <c r="L17" s="9"/>
      <c r="M17" s="9"/>
      <c r="N17" s="9"/>
      <c r="O17" s="9"/>
      <c r="P17" s="9"/>
      <c r="Q17" s="9"/>
      <c r="R17" s="119" t="s">
        <v>43</v>
      </c>
    </row>
    <row r="18" spans="1:18" ht="114.75" x14ac:dyDescent="0.25">
      <c r="A18" s="54"/>
      <c r="B18" s="54"/>
      <c r="C18" s="9" t="s">
        <v>44</v>
      </c>
      <c r="D18" s="9" t="s">
        <v>45</v>
      </c>
      <c r="E18" s="9">
        <v>7</v>
      </c>
      <c r="F18" s="53"/>
      <c r="G18" s="50">
        <v>3</v>
      </c>
      <c r="H18" s="51"/>
      <c r="I18" s="51"/>
      <c r="J18" s="51"/>
      <c r="K18" s="51"/>
      <c r="L18" s="9"/>
      <c r="M18" s="9"/>
      <c r="N18" s="9"/>
      <c r="O18" s="9"/>
      <c r="P18" s="9"/>
      <c r="Q18" s="9"/>
      <c r="R18" s="110" t="s">
        <v>286</v>
      </c>
    </row>
    <row r="19" spans="1:18" ht="102" x14ac:dyDescent="0.25">
      <c r="A19" s="54"/>
      <c r="B19" s="54"/>
      <c r="C19" s="9" t="s">
        <v>46</v>
      </c>
      <c r="D19" s="9" t="s">
        <v>47</v>
      </c>
      <c r="E19" s="9">
        <v>440000</v>
      </c>
      <c r="F19" s="53"/>
      <c r="G19" s="55">
        <v>0</v>
      </c>
      <c r="H19" s="51"/>
      <c r="I19" s="51"/>
      <c r="J19" s="51"/>
      <c r="K19" s="51"/>
      <c r="L19" s="9"/>
      <c r="M19" s="9"/>
      <c r="N19" s="9"/>
      <c r="O19" s="9"/>
      <c r="P19" s="9"/>
      <c r="Q19" s="9"/>
      <c r="R19" s="109" t="s">
        <v>287</v>
      </c>
    </row>
    <row r="20" spans="1:18" ht="117" customHeight="1" x14ac:dyDescent="0.25">
      <c r="A20" s="54"/>
      <c r="B20" s="54"/>
      <c r="C20" s="9" t="s">
        <v>48</v>
      </c>
      <c r="D20" s="9" t="s">
        <v>49</v>
      </c>
      <c r="E20" s="9">
        <v>85079</v>
      </c>
      <c r="F20" s="53"/>
      <c r="G20" s="50">
        <v>0</v>
      </c>
      <c r="H20" s="51"/>
      <c r="I20" s="51"/>
      <c r="J20" s="51"/>
      <c r="K20" s="51"/>
      <c r="L20" s="9"/>
      <c r="M20" s="9"/>
      <c r="N20" s="9"/>
      <c r="O20" s="9"/>
      <c r="P20" s="9"/>
      <c r="Q20" s="9"/>
      <c r="R20" s="109" t="s">
        <v>288</v>
      </c>
    </row>
    <row r="21" spans="1:18" ht="51" customHeight="1" x14ac:dyDescent="0.25">
      <c r="A21" s="54"/>
      <c r="B21" s="54"/>
      <c r="C21" s="9" t="s">
        <v>50</v>
      </c>
      <c r="D21" s="9" t="s">
        <v>51</v>
      </c>
      <c r="E21" s="9">
        <v>1</v>
      </c>
      <c r="F21" s="53"/>
      <c r="G21" s="50">
        <v>0</v>
      </c>
      <c r="H21" s="51"/>
      <c r="I21" s="51"/>
      <c r="J21" s="51"/>
      <c r="K21" s="51"/>
      <c r="L21" s="9"/>
      <c r="M21" s="9"/>
      <c r="N21" s="9"/>
      <c r="O21" s="9"/>
      <c r="P21" s="9"/>
      <c r="Q21" s="9"/>
      <c r="R21" s="109" t="s">
        <v>288</v>
      </c>
    </row>
    <row r="22" spans="1:18" ht="63.75" x14ac:dyDescent="0.25">
      <c r="A22" s="54"/>
      <c r="B22" s="54"/>
      <c r="C22" s="9" t="s">
        <v>52</v>
      </c>
      <c r="D22" s="9" t="s">
        <v>53</v>
      </c>
      <c r="E22" s="9">
        <v>3</v>
      </c>
      <c r="F22" s="53"/>
      <c r="G22" s="50">
        <v>1</v>
      </c>
      <c r="H22" s="51"/>
      <c r="I22" s="51"/>
      <c r="J22" s="51"/>
      <c r="K22" s="51"/>
      <c r="L22" s="9"/>
      <c r="M22" s="9"/>
      <c r="N22" s="9"/>
      <c r="O22" s="9"/>
      <c r="P22" s="9"/>
      <c r="Q22" s="9"/>
      <c r="R22" s="109" t="s">
        <v>288</v>
      </c>
    </row>
    <row r="23" spans="1:18" ht="39" x14ac:dyDescent="0.25">
      <c r="A23" s="54"/>
      <c r="B23" s="54"/>
      <c r="C23" s="9" t="s">
        <v>54</v>
      </c>
      <c r="D23" s="9" t="s">
        <v>55</v>
      </c>
      <c r="E23" s="9">
        <v>1</v>
      </c>
      <c r="F23" s="53"/>
      <c r="G23" s="50">
        <v>1</v>
      </c>
      <c r="H23" s="51"/>
      <c r="I23" s="51"/>
      <c r="J23" s="51"/>
      <c r="K23" s="51"/>
      <c r="L23" s="9"/>
      <c r="M23" s="9"/>
      <c r="N23" s="9"/>
      <c r="O23" s="9"/>
      <c r="P23" s="9"/>
      <c r="Q23" s="9"/>
      <c r="R23" s="109" t="s">
        <v>289</v>
      </c>
    </row>
    <row r="24" spans="1:18" ht="76.5" x14ac:dyDescent="0.25">
      <c r="A24" s="48" t="s">
        <v>56</v>
      </c>
      <c r="B24" s="48" t="s">
        <v>57</v>
      </c>
      <c r="C24" s="21" t="s">
        <v>37</v>
      </c>
      <c r="D24" s="21" t="s">
        <v>282</v>
      </c>
      <c r="E24" s="56">
        <v>149563</v>
      </c>
      <c r="F24" s="53"/>
      <c r="G24" s="55">
        <v>149563</v>
      </c>
      <c r="H24" s="21">
        <v>2019</v>
      </c>
      <c r="I24" s="20">
        <v>2022</v>
      </c>
      <c r="J24" s="21" t="s">
        <v>58</v>
      </c>
      <c r="K24" s="21" t="s">
        <v>59</v>
      </c>
      <c r="L24" s="21">
        <f>SUM(M24:N24)</f>
        <v>5282785.21</v>
      </c>
      <c r="M24" s="9">
        <v>4886576.3099999996</v>
      </c>
      <c r="N24" s="16">
        <v>396208.9</v>
      </c>
      <c r="O24" s="57">
        <v>5795209.7699999996</v>
      </c>
      <c r="P24" s="57">
        <v>4886576.3099999996</v>
      </c>
      <c r="Q24" s="57">
        <v>908633.46</v>
      </c>
      <c r="R24" s="110" t="s">
        <v>290</v>
      </c>
    </row>
    <row r="25" spans="1:18" ht="114.75" x14ac:dyDescent="0.25">
      <c r="A25" s="48" t="s">
        <v>60</v>
      </c>
      <c r="B25" s="48" t="s">
        <v>61</v>
      </c>
      <c r="C25" s="9" t="s">
        <v>46</v>
      </c>
      <c r="D25" s="9" t="s">
        <v>62</v>
      </c>
      <c r="E25" s="21">
        <v>5100</v>
      </c>
      <c r="F25" s="53"/>
      <c r="G25" s="55">
        <v>5184</v>
      </c>
      <c r="H25" s="21">
        <v>2019</v>
      </c>
      <c r="I25" s="50">
        <v>2023</v>
      </c>
      <c r="J25" s="21" t="s">
        <v>58</v>
      </c>
      <c r="K25" s="58" t="s">
        <v>63</v>
      </c>
      <c r="L25" s="21">
        <f>SUM(M25:N25)</f>
        <v>8977204.4299999997</v>
      </c>
      <c r="M25" s="9">
        <v>8303914.1100000003</v>
      </c>
      <c r="N25" s="59">
        <v>673290.32</v>
      </c>
      <c r="O25" s="27">
        <v>7951609.0300000003</v>
      </c>
      <c r="P25" s="27">
        <v>6690784.3499999996</v>
      </c>
      <c r="Q25" s="27">
        <v>1260824.68</v>
      </c>
      <c r="R25" s="111" t="s">
        <v>291</v>
      </c>
    </row>
    <row r="26" spans="1:18" ht="127.5" x14ac:dyDescent="0.25">
      <c r="A26" s="48" t="s">
        <v>64</v>
      </c>
      <c r="B26" s="48" t="s">
        <v>65</v>
      </c>
      <c r="C26" s="9" t="s">
        <v>37</v>
      </c>
      <c r="D26" s="21" t="s">
        <v>282</v>
      </c>
      <c r="E26" s="60">
        <v>283282</v>
      </c>
      <c r="F26" s="53"/>
      <c r="G26" s="55">
        <v>282140</v>
      </c>
      <c r="H26" s="21">
        <v>2019</v>
      </c>
      <c r="I26" s="21">
        <v>2023</v>
      </c>
      <c r="J26" s="21" t="s">
        <v>58</v>
      </c>
      <c r="K26" s="58" t="s">
        <v>66</v>
      </c>
      <c r="L26" s="21">
        <v>5022860.5199999996</v>
      </c>
      <c r="M26" s="21">
        <v>4646145.9800000004</v>
      </c>
      <c r="N26" s="59">
        <v>376714.54</v>
      </c>
      <c r="O26" s="28">
        <v>4715172.0599999996</v>
      </c>
      <c r="P26" s="29">
        <v>3497954.09</v>
      </c>
      <c r="Q26" s="30">
        <v>1217217.97</v>
      </c>
      <c r="R26" s="111" t="s">
        <v>292</v>
      </c>
    </row>
    <row r="27" spans="1:18" ht="204" x14ac:dyDescent="0.25">
      <c r="A27" s="48" t="s">
        <v>67</v>
      </c>
      <c r="B27" s="48" t="s">
        <v>68</v>
      </c>
      <c r="C27" s="21" t="s">
        <v>37</v>
      </c>
      <c r="D27" s="9" t="s">
        <v>38</v>
      </c>
      <c r="E27" s="21">
        <v>12000</v>
      </c>
      <c r="F27" s="53"/>
      <c r="G27" s="50">
        <v>12000</v>
      </c>
      <c r="H27" s="9">
        <v>2017</v>
      </c>
      <c r="I27" s="9">
        <v>2019</v>
      </c>
      <c r="J27" s="9" t="s">
        <v>58</v>
      </c>
      <c r="K27" s="15" t="s">
        <v>69</v>
      </c>
      <c r="L27" s="21">
        <v>226207.16</v>
      </c>
      <c r="M27" s="9">
        <v>209241.61</v>
      </c>
      <c r="N27" s="9">
        <v>16965.55</v>
      </c>
      <c r="O27" s="40">
        <v>226207.16</v>
      </c>
      <c r="P27" s="61">
        <v>209241.61</v>
      </c>
      <c r="Q27" s="40">
        <v>16965.55</v>
      </c>
      <c r="R27" s="112" t="s">
        <v>293</v>
      </c>
    </row>
    <row r="28" spans="1:18" ht="63.75" x14ac:dyDescent="0.25">
      <c r="A28" s="48" t="s">
        <v>70</v>
      </c>
      <c r="B28" s="48" t="s">
        <v>71</v>
      </c>
      <c r="C28" s="9" t="s">
        <v>37</v>
      </c>
      <c r="D28" s="9" t="s">
        <v>38</v>
      </c>
      <c r="E28" s="16">
        <v>18612</v>
      </c>
      <c r="F28" s="53"/>
      <c r="G28" s="50">
        <v>18612</v>
      </c>
      <c r="H28" s="9">
        <v>2017</v>
      </c>
      <c r="I28" s="9">
        <v>2021</v>
      </c>
      <c r="J28" s="18" t="s">
        <v>58</v>
      </c>
      <c r="K28" s="15" t="s">
        <v>73</v>
      </c>
      <c r="L28" s="21">
        <v>1011471.95</v>
      </c>
      <c r="M28" s="9">
        <v>901059.14</v>
      </c>
      <c r="N28" s="9">
        <v>110412.81</v>
      </c>
      <c r="O28" s="31">
        <v>1036501.36</v>
      </c>
      <c r="P28" s="27">
        <v>926088.55</v>
      </c>
      <c r="Q28" s="31">
        <v>110412.81</v>
      </c>
      <c r="R28" s="113" t="s">
        <v>294</v>
      </c>
    </row>
    <row r="29" spans="1:18" ht="127.5" x14ac:dyDescent="0.25">
      <c r="A29" s="48" t="s">
        <v>74</v>
      </c>
      <c r="B29" s="62" t="s">
        <v>75</v>
      </c>
      <c r="C29" s="63" t="s">
        <v>41</v>
      </c>
      <c r="D29" s="64" t="s">
        <v>42</v>
      </c>
      <c r="E29" s="58">
        <v>1</v>
      </c>
      <c r="F29" s="53"/>
      <c r="G29" s="55">
        <v>1</v>
      </c>
      <c r="H29" s="21">
        <v>2018</v>
      </c>
      <c r="I29" s="9">
        <v>2023</v>
      </c>
      <c r="J29" s="17" t="s">
        <v>58</v>
      </c>
      <c r="K29" s="15" t="s">
        <v>76</v>
      </c>
      <c r="L29" s="21">
        <v>1858651.83</v>
      </c>
      <c r="M29" s="65">
        <v>1021766.77</v>
      </c>
      <c r="N29" s="65">
        <v>836885.06</v>
      </c>
      <c r="O29" s="65">
        <f>SUM(P29:Q29)</f>
        <v>1803560.4300000002</v>
      </c>
      <c r="P29" s="66">
        <v>1015651.04</v>
      </c>
      <c r="Q29" s="65">
        <v>787909.39</v>
      </c>
      <c r="R29" s="114" t="s">
        <v>295</v>
      </c>
    </row>
    <row r="30" spans="1:18" ht="153" x14ac:dyDescent="0.25">
      <c r="A30" s="48" t="s">
        <v>77</v>
      </c>
      <c r="B30" s="48" t="s">
        <v>78</v>
      </c>
      <c r="C30" s="67" t="s">
        <v>37</v>
      </c>
      <c r="D30" s="40" t="s">
        <v>38</v>
      </c>
      <c r="E30" s="21">
        <v>13301</v>
      </c>
      <c r="F30" s="53"/>
      <c r="G30" s="55">
        <v>13301</v>
      </c>
      <c r="H30" s="21">
        <v>2019</v>
      </c>
      <c r="I30" s="21">
        <v>2023</v>
      </c>
      <c r="J30" s="21" t="s">
        <v>58</v>
      </c>
      <c r="K30" s="58" t="s">
        <v>79</v>
      </c>
      <c r="L30" s="68">
        <f>SUM(M30:N30)</f>
        <v>6508039</v>
      </c>
      <c r="M30" s="21">
        <v>6017714.4299999997</v>
      </c>
      <c r="N30" s="9">
        <v>490324.57</v>
      </c>
      <c r="O30" s="65">
        <v>5827643.1299999999</v>
      </c>
      <c r="P30" s="65">
        <v>5119722.33</v>
      </c>
      <c r="Q30" s="65">
        <v>707920.8</v>
      </c>
      <c r="R30" s="110" t="s">
        <v>296</v>
      </c>
    </row>
    <row r="31" spans="1:18" ht="165.75" x14ac:dyDescent="0.25">
      <c r="A31" s="48" t="s">
        <v>80</v>
      </c>
      <c r="B31" s="48" t="s">
        <v>81</v>
      </c>
      <c r="C31" s="69"/>
      <c r="D31" s="9"/>
      <c r="E31" s="21">
        <v>1</v>
      </c>
      <c r="F31" s="53"/>
      <c r="G31" s="55">
        <v>1</v>
      </c>
      <c r="H31" s="21">
        <v>2017</v>
      </c>
      <c r="I31" s="21">
        <v>2022</v>
      </c>
      <c r="J31" s="21" t="s">
        <v>58</v>
      </c>
      <c r="K31" s="15" t="s">
        <v>82</v>
      </c>
      <c r="L31" s="21">
        <v>34954381.950000003</v>
      </c>
      <c r="M31" s="9"/>
      <c r="N31" s="9">
        <v>34954381.950000003</v>
      </c>
      <c r="O31" s="9">
        <v>38856846.060000002</v>
      </c>
      <c r="P31" s="9">
        <v>6404117.75</v>
      </c>
      <c r="Q31" s="9">
        <v>32452728.309999999</v>
      </c>
      <c r="R31" s="110" t="s">
        <v>297</v>
      </c>
    </row>
    <row r="32" spans="1:18" ht="76.5" x14ac:dyDescent="0.25">
      <c r="A32" s="48" t="s">
        <v>83</v>
      </c>
      <c r="B32" s="48" t="s">
        <v>84</v>
      </c>
      <c r="C32" s="9" t="s">
        <v>37</v>
      </c>
      <c r="D32" s="9" t="s">
        <v>38</v>
      </c>
      <c r="E32" s="16">
        <v>11352.4</v>
      </c>
      <c r="F32" s="53"/>
      <c r="G32" s="50">
        <v>11352.4</v>
      </c>
      <c r="H32" s="9">
        <v>2017</v>
      </c>
      <c r="I32" s="9">
        <v>2020</v>
      </c>
      <c r="J32" s="9" t="s">
        <v>58</v>
      </c>
      <c r="K32" s="15" t="s">
        <v>85</v>
      </c>
      <c r="L32" s="21">
        <v>1400717.18</v>
      </c>
      <c r="M32" s="9">
        <v>1295663.06</v>
      </c>
      <c r="N32" s="9">
        <v>105054.12</v>
      </c>
      <c r="O32" s="24">
        <v>1400717.18</v>
      </c>
      <c r="P32" s="24">
        <v>1295663.06</v>
      </c>
      <c r="Q32" s="24">
        <v>105054.12</v>
      </c>
      <c r="R32" s="110" t="s">
        <v>298</v>
      </c>
    </row>
    <row r="33" spans="1:18" ht="114.75" x14ac:dyDescent="0.25">
      <c r="A33" s="70" t="s">
        <v>86</v>
      </c>
      <c r="B33" s="70" t="s">
        <v>87</v>
      </c>
      <c r="C33" s="71" t="s">
        <v>37</v>
      </c>
      <c r="D33" s="23" t="s">
        <v>38</v>
      </c>
      <c r="E33" s="71">
        <v>626250.4</v>
      </c>
      <c r="F33" s="72">
        <v>0</v>
      </c>
      <c r="G33" s="73">
        <v>626250.4</v>
      </c>
      <c r="H33" s="71">
        <v>2019</v>
      </c>
      <c r="I33" s="71">
        <v>2023</v>
      </c>
      <c r="J33" s="23" t="s">
        <v>58</v>
      </c>
      <c r="K33" s="74" t="s">
        <v>88</v>
      </c>
      <c r="L33" s="71">
        <v>5308596.09</v>
      </c>
      <c r="M33" s="23">
        <v>4910451.3499999996</v>
      </c>
      <c r="N33" s="75">
        <v>398144.74</v>
      </c>
      <c r="O33" s="32">
        <v>5302929.17</v>
      </c>
      <c r="P33" s="32">
        <v>4766175.04</v>
      </c>
      <c r="Q33" s="32">
        <v>536754.13</v>
      </c>
      <c r="R33" s="115" t="s">
        <v>299</v>
      </c>
    </row>
    <row r="34" spans="1:18" s="12" customFormat="1" x14ac:dyDescent="0.25">
      <c r="A34" s="147" t="s">
        <v>89</v>
      </c>
      <c r="B34" s="147" t="s">
        <v>90</v>
      </c>
      <c r="C34" s="150" t="s">
        <v>41</v>
      </c>
      <c r="D34" s="153" t="s">
        <v>42</v>
      </c>
      <c r="E34" s="153">
        <v>3</v>
      </c>
      <c r="F34" s="156"/>
      <c r="G34" s="159">
        <v>1</v>
      </c>
      <c r="H34" s="153">
        <v>2017</v>
      </c>
      <c r="I34" s="153">
        <v>2024</v>
      </c>
      <c r="J34" s="153" t="s">
        <v>72</v>
      </c>
      <c r="K34" s="150" t="s">
        <v>91</v>
      </c>
      <c r="L34" s="153">
        <v>24459184.379999999</v>
      </c>
      <c r="M34" s="153">
        <v>24459184.379999999</v>
      </c>
      <c r="N34" s="150"/>
      <c r="O34" s="162">
        <v>20691809.640000001</v>
      </c>
      <c r="P34" s="162">
        <v>20691809.640000001</v>
      </c>
      <c r="Q34" s="164"/>
      <c r="R34" s="131" t="s">
        <v>300</v>
      </c>
    </row>
    <row r="35" spans="1:18" ht="22.5" customHeight="1" x14ac:dyDescent="0.25">
      <c r="A35" s="148"/>
      <c r="B35" s="148"/>
      <c r="C35" s="151"/>
      <c r="D35" s="154"/>
      <c r="E35" s="154"/>
      <c r="F35" s="157"/>
      <c r="G35" s="160"/>
      <c r="H35" s="154"/>
      <c r="I35" s="154"/>
      <c r="J35" s="154"/>
      <c r="K35" s="151"/>
      <c r="L35" s="154"/>
      <c r="M35" s="154"/>
      <c r="N35" s="151"/>
      <c r="O35" s="151"/>
      <c r="P35" s="151"/>
      <c r="Q35" s="165"/>
      <c r="R35" s="132"/>
    </row>
    <row r="36" spans="1:18" ht="22.5" customHeight="1" x14ac:dyDescent="0.25">
      <c r="A36" s="148"/>
      <c r="B36" s="148"/>
      <c r="C36" s="151"/>
      <c r="D36" s="154"/>
      <c r="E36" s="154"/>
      <c r="F36" s="157"/>
      <c r="G36" s="160"/>
      <c r="H36" s="154"/>
      <c r="I36" s="154"/>
      <c r="J36" s="154"/>
      <c r="K36" s="151"/>
      <c r="L36" s="154"/>
      <c r="M36" s="154"/>
      <c r="N36" s="151"/>
      <c r="O36" s="151"/>
      <c r="P36" s="151"/>
      <c r="Q36" s="165"/>
      <c r="R36" s="132"/>
    </row>
    <row r="37" spans="1:18" ht="52.5" customHeight="1" x14ac:dyDescent="0.25">
      <c r="A37" s="148"/>
      <c r="B37" s="148"/>
      <c r="C37" s="151"/>
      <c r="D37" s="154"/>
      <c r="E37" s="154"/>
      <c r="F37" s="157"/>
      <c r="G37" s="160"/>
      <c r="H37" s="154"/>
      <c r="I37" s="154"/>
      <c r="J37" s="154"/>
      <c r="K37" s="151"/>
      <c r="L37" s="154"/>
      <c r="M37" s="154"/>
      <c r="N37" s="151"/>
      <c r="O37" s="151"/>
      <c r="P37" s="151"/>
      <c r="Q37" s="165"/>
      <c r="R37" s="132"/>
    </row>
    <row r="38" spans="1:18" ht="30" customHeight="1" x14ac:dyDescent="0.25">
      <c r="A38" s="149"/>
      <c r="B38" s="149"/>
      <c r="C38" s="152"/>
      <c r="D38" s="155"/>
      <c r="E38" s="155"/>
      <c r="F38" s="158"/>
      <c r="G38" s="161"/>
      <c r="H38" s="155"/>
      <c r="I38" s="155"/>
      <c r="J38" s="155"/>
      <c r="K38" s="152"/>
      <c r="L38" s="155"/>
      <c r="M38" s="155"/>
      <c r="N38" s="152"/>
      <c r="O38" s="163"/>
      <c r="P38" s="163"/>
      <c r="Q38" s="166"/>
      <c r="R38" s="133"/>
    </row>
    <row r="39" spans="1:18" ht="127.5" x14ac:dyDescent="0.25">
      <c r="A39" s="48" t="s">
        <v>92</v>
      </c>
      <c r="B39" s="48" t="s">
        <v>93</v>
      </c>
      <c r="C39" s="21" t="s">
        <v>41</v>
      </c>
      <c r="D39" s="9" t="s">
        <v>42</v>
      </c>
      <c r="E39" s="21">
        <v>1</v>
      </c>
      <c r="F39" s="53"/>
      <c r="G39" s="55">
        <v>1</v>
      </c>
      <c r="H39" s="21">
        <v>2018</v>
      </c>
      <c r="I39" s="21">
        <v>2023</v>
      </c>
      <c r="J39" s="21" t="s">
        <v>58</v>
      </c>
      <c r="K39" s="15" t="s">
        <v>94</v>
      </c>
      <c r="L39" s="21">
        <v>2322686.7200000002</v>
      </c>
      <c r="M39" s="9">
        <v>1021767</v>
      </c>
      <c r="N39" s="59">
        <v>1300919.72</v>
      </c>
      <c r="O39" s="32">
        <v>2320257.7599999998</v>
      </c>
      <c r="P39" s="33">
        <v>1106163.02</v>
      </c>
      <c r="Q39" s="31">
        <v>1214094.74</v>
      </c>
      <c r="R39" s="110" t="s">
        <v>301</v>
      </c>
    </row>
    <row r="40" spans="1:18" ht="140.25" x14ac:dyDescent="0.25">
      <c r="A40" s="48" t="s">
        <v>95</v>
      </c>
      <c r="B40" s="48" t="s">
        <v>96</v>
      </c>
      <c r="C40" s="9" t="s">
        <v>44</v>
      </c>
      <c r="D40" s="9" t="s">
        <v>45</v>
      </c>
      <c r="E40" s="21">
        <v>1</v>
      </c>
      <c r="F40" s="53"/>
      <c r="G40" s="55">
        <v>1</v>
      </c>
      <c r="H40" s="21">
        <v>2017</v>
      </c>
      <c r="I40" s="16">
        <v>2022</v>
      </c>
      <c r="J40" s="9" t="s">
        <v>58</v>
      </c>
      <c r="K40" s="15" t="s">
        <v>97</v>
      </c>
      <c r="L40" s="21">
        <f>SUM(M40:N40)</f>
        <v>1129554.74</v>
      </c>
      <c r="M40" s="9">
        <v>960121.52</v>
      </c>
      <c r="N40" s="59">
        <v>169433.22</v>
      </c>
      <c r="O40" s="76">
        <v>1133637.67</v>
      </c>
      <c r="P40" s="27">
        <v>963592.01</v>
      </c>
      <c r="Q40" s="27">
        <v>170045.66</v>
      </c>
      <c r="R40" s="111" t="s">
        <v>302</v>
      </c>
    </row>
    <row r="41" spans="1:18" ht="310.5" customHeight="1" x14ac:dyDescent="0.25">
      <c r="A41" s="48" t="s">
        <v>98</v>
      </c>
      <c r="B41" s="48" t="s">
        <v>99</v>
      </c>
      <c r="C41" s="9" t="s">
        <v>44</v>
      </c>
      <c r="D41" s="9" t="s">
        <v>45</v>
      </c>
      <c r="E41" s="21">
        <v>1</v>
      </c>
      <c r="F41" s="53"/>
      <c r="G41" s="55">
        <v>1</v>
      </c>
      <c r="H41" s="21">
        <v>2019</v>
      </c>
      <c r="I41" s="9">
        <v>2023</v>
      </c>
      <c r="J41" s="9" t="s">
        <v>58</v>
      </c>
      <c r="K41" s="15" t="s">
        <v>100</v>
      </c>
      <c r="L41" s="21">
        <f>SUM(M41:N41)</f>
        <v>14269695.310000001</v>
      </c>
      <c r="M41" s="9">
        <v>14269695.310000001</v>
      </c>
      <c r="N41" s="9">
        <v>0</v>
      </c>
      <c r="O41" s="40">
        <v>15954955.17</v>
      </c>
      <c r="P41" s="40">
        <v>15954955.17</v>
      </c>
      <c r="Q41" s="40"/>
      <c r="R41" s="114" t="s">
        <v>303</v>
      </c>
    </row>
    <row r="42" spans="1:18" ht="382.5" x14ac:dyDescent="0.25">
      <c r="A42" s="48" t="s">
        <v>101</v>
      </c>
      <c r="B42" s="48" t="s">
        <v>102</v>
      </c>
      <c r="C42" s="21" t="s">
        <v>44</v>
      </c>
      <c r="D42" s="9" t="s">
        <v>45</v>
      </c>
      <c r="E42" s="21">
        <v>1</v>
      </c>
      <c r="F42" s="53"/>
      <c r="G42" s="55">
        <v>0</v>
      </c>
      <c r="H42" s="21">
        <v>2016</v>
      </c>
      <c r="I42" s="9">
        <v>2023</v>
      </c>
      <c r="J42" s="9" t="s">
        <v>72</v>
      </c>
      <c r="K42" s="15" t="s">
        <v>103</v>
      </c>
      <c r="L42" s="21">
        <v>3381881.78</v>
      </c>
      <c r="M42" s="65">
        <v>3381881.78</v>
      </c>
      <c r="N42" s="9">
        <v>0</v>
      </c>
      <c r="O42" s="9">
        <f>SUM(P42:Q42)</f>
        <v>3455714.61</v>
      </c>
      <c r="P42" s="9">
        <v>3455714.61</v>
      </c>
      <c r="Q42" s="9">
        <v>0</v>
      </c>
      <c r="R42" s="110" t="s">
        <v>304</v>
      </c>
    </row>
    <row r="43" spans="1:18" ht="153" x14ac:dyDescent="0.25">
      <c r="A43" s="48" t="s">
        <v>104</v>
      </c>
      <c r="B43" s="48" t="s">
        <v>105</v>
      </c>
      <c r="C43" s="21" t="s">
        <v>44</v>
      </c>
      <c r="D43" s="9" t="s">
        <v>45</v>
      </c>
      <c r="E43" s="21">
        <v>1</v>
      </c>
      <c r="F43" s="53"/>
      <c r="G43" s="55">
        <v>1</v>
      </c>
      <c r="H43" s="21">
        <v>2017</v>
      </c>
      <c r="I43" s="9">
        <v>2022</v>
      </c>
      <c r="J43" s="9" t="s">
        <v>58</v>
      </c>
      <c r="K43" s="15" t="s">
        <v>106</v>
      </c>
      <c r="L43" s="21">
        <f>SUM(M43:N43)</f>
        <v>5194450.07</v>
      </c>
      <c r="M43" s="9">
        <v>5194450.07</v>
      </c>
      <c r="N43" s="9">
        <v>0</v>
      </c>
      <c r="O43" s="9">
        <v>5194450.07</v>
      </c>
      <c r="P43" s="9">
        <v>5194450.07</v>
      </c>
      <c r="Q43" s="9">
        <v>0</v>
      </c>
      <c r="R43" s="110" t="s">
        <v>305</v>
      </c>
    </row>
    <row r="44" spans="1:18" ht="96" customHeight="1" x14ac:dyDescent="0.25">
      <c r="A44" s="48" t="s">
        <v>107</v>
      </c>
      <c r="B44" s="48" t="s">
        <v>108</v>
      </c>
      <c r="C44" s="9" t="s">
        <v>44</v>
      </c>
      <c r="D44" s="9" t="s">
        <v>45</v>
      </c>
      <c r="E44" s="21">
        <v>1</v>
      </c>
      <c r="F44" s="53"/>
      <c r="G44" s="55">
        <v>1</v>
      </c>
      <c r="H44" s="21">
        <v>2020</v>
      </c>
      <c r="I44" s="9">
        <v>2023</v>
      </c>
      <c r="J44" s="9" t="s">
        <v>58</v>
      </c>
      <c r="K44" s="15" t="s">
        <v>109</v>
      </c>
      <c r="L44" s="21">
        <v>3305184</v>
      </c>
      <c r="M44" s="9">
        <v>3305184</v>
      </c>
      <c r="N44" s="9">
        <v>0</v>
      </c>
      <c r="O44" s="9">
        <v>4945078.28</v>
      </c>
      <c r="P44" s="9">
        <v>4945078.28</v>
      </c>
      <c r="Q44" s="9"/>
      <c r="R44" s="110" t="s">
        <v>306</v>
      </c>
    </row>
    <row r="45" spans="1:18" ht="76.5" x14ac:dyDescent="0.25">
      <c r="A45" s="48" t="s">
        <v>110</v>
      </c>
      <c r="B45" s="48" t="s">
        <v>111</v>
      </c>
      <c r="C45" s="21" t="s">
        <v>44</v>
      </c>
      <c r="D45" s="9" t="s">
        <v>45</v>
      </c>
      <c r="E45" s="21">
        <v>1</v>
      </c>
      <c r="F45" s="53"/>
      <c r="G45" s="55">
        <v>0</v>
      </c>
      <c r="H45" s="21">
        <v>2020</v>
      </c>
      <c r="I45" s="9">
        <v>2023</v>
      </c>
      <c r="J45" s="9" t="s">
        <v>72</v>
      </c>
      <c r="K45" s="15" t="s">
        <v>112</v>
      </c>
      <c r="L45" s="21">
        <f>SUM(M45:N45)</f>
        <v>4172789.6</v>
      </c>
      <c r="M45" s="9">
        <v>4172789.6</v>
      </c>
      <c r="N45" s="9">
        <v>0</v>
      </c>
      <c r="O45" s="9">
        <f>SUM(P45:Q45)</f>
        <v>2059845.01</v>
      </c>
      <c r="P45" s="9">
        <v>2059845.01</v>
      </c>
      <c r="Q45" s="9">
        <v>0</v>
      </c>
      <c r="R45" s="110" t="s">
        <v>280</v>
      </c>
    </row>
    <row r="46" spans="1:18" ht="76.5" x14ac:dyDescent="0.25">
      <c r="A46" s="48" t="s">
        <v>113</v>
      </c>
      <c r="B46" s="48" t="s">
        <v>114</v>
      </c>
      <c r="C46" s="9" t="s">
        <v>37</v>
      </c>
      <c r="D46" s="77" t="s">
        <v>282</v>
      </c>
      <c r="E46" s="21">
        <v>147397</v>
      </c>
      <c r="F46" s="53"/>
      <c r="G46" s="55">
        <v>0</v>
      </c>
      <c r="H46" s="21">
        <v>2020</v>
      </c>
      <c r="I46" s="9">
        <v>2023</v>
      </c>
      <c r="J46" s="9" t="s">
        <v>72</v>
      </c>
      <c r="K46" s="15" t="s">
        <v>115</v>
      </c>
      <c r="L46" s="21">
        <f>SUM(M46:N46)</f>
        <v>14700710.890000001</v>
      </c>
      <c r="M46" s="16">
        <v>4545031.32</v>
      </c>
      <c r="N46" s="16">
        <v>10155679.57</v>
      </c>
      <c r="O46" s="9">
        <f>SUM(P46:Q46)</f>
        <v>10163721.940000001</v>
      </c>
      <c r="P46" s="9">
        <v>3047995.21</v>
      </c>
      <c r="Q46" s="9">
        <v>7115726.7300000004</v>
      </c>
      <c r="R46" s="110" t="s">
        <v>116</v>
      </c>
    </row>
    <row r="47" spans="1:18" ht="79.5" x14ac:dyDescent="0.25">
      <c r="A47" s="78"/>
      <c r="B47" s="78"/>
      <c r="C47" s="9" t="s">
        <v>39</v>
      </c>
      <c r="D47" s="67" t="s">
        <v>283</v>
      </c>
      <c r="E47" s="21">
        <v>8151.48</v>
      </c>
      <c r="F47" s="53"/>
      <c r="G47" s="55">
        <v>0</v>
      </c>
      <c r="H47" s="21"/>
      <c r="I47" s="21"/>
      <c r="J47" s="21"/>
      <c r="K47" s="21"/>
      <c r="L47" s="21">
        <v>0</v>
      </c>
      <c r="M47" s="21"/>
      <c r="N47" s="9"/>
      <c r="O47" s="9"/>
      <c r="P47" s="9"/>
      <c r="Q47" s="9"/>
      <c r="R47" s="116"/>
    </row>
    <row r="48" spans="1:18" ht="76.5" x14ac:dyDescent="0.25">
      <c r="A48" s="48" t="s">
        <v>117</v>
      </c>
      <c r="B48" s="48" t="s">
        <v>118</v>
      </c>
      <c r="C48" s="21" t="s">
        <v>39</v>
      </c>
      <c r="D48" s="9" t="s">
        <v>40</v>
      </c>
      <c r="E48" s="21">
        <v>18400</v>
      </c>
      <c r="F48" s="53"/>
      <c r="G48" s="55">
        <v>18400</v>
      </c>
      <c r="H48" s="21">
        <v>2020</v>
      </c>
      <c r="I48" s="21">
        <v>2022</v>
      </c>
      <c r="J48" s="21" t="s">
        <v>58</v>
      </c>
      <c r="K48" s="15" t="s">
        <v>82</v>
      </c>
      <c r="L48" s="21">
        <v>25800000</v>
      </c>
      <c r="M48" s="9">
        <v>0</v>
      </c>
      <c r="N48" s="9">
        <v>25800000</v>
      </c>
      <c r="O48" s="9">
        <v>27484770.859999999</v>
      </c>
      <c r="P48" s="9"/>
      <c r="Q48" s="9">
        <v>27484770.859999999</v>
      </c>
      <c r="R48" s="110" t="s">
        <v>119</v>
      </c>
    </row>
    <row r="49" spans="1:18" ht="38.25" x14ac:dyDescent="0.25">
      <c r="A49" s="78"/>
      <c r="B49" s="78"/>
      <c r="C49" s="69"/>
      <c r="D49" s="9" t="s">
        <v>120</v>
      </c>
      <c r="E49" s="22"/>
      <c r="F49" s="53"/>
      <c r="G49" s="79"/>
      <c r="H49" s="22"/>
      <c r="I49" s="22"/>
      <c r="J49" s="22"/>
      <c r="K49" s="22"/>
      <c r="L49" s="22"/>
      <c r="M49" s="22"/>
      <c r="N49" s="9"/>
      <c r="O49" s="9"/>
      <c r="P49" s="9"/>
      <c r="Q49" s="9"/>
      <c r="R49" s="117"/>
    </row>
    <row r="50" spans="1:18" ht="114.75" x14ac:dyDescent="0.25">
      <c r="A50" s="48" t="s">
        <v>121</v>
      </c>
      <c r="B50" s="48" t="s">
        <v>122</v>
      </c>
      <c r="C50" s="9" t="s">
        <v>123</v>
      </c>
      <c r="D50" s="9" t="s">
        <v>124</v>
      </c>
      <c r="E50" s="9">
        <v>7100</v>
      </c>
      <c r="F50" s="53"/>
      <c r="G50" s="50">
        <v>10171</v>
      </c>
      <c r="H50" s="51"/>
      <c r="I50" s="51"/>
      <c r="J50" s="51"/>
      <c r="K50" s="51"/>
      <c r="L50" s="51"/>
      <c r="M50" s="51"/>
      <c r="N50" s="51"/>
      <c r="O50" s="51"/>
      <c r="P50" s="51"/>
      <c r="Q50" s="51"/>
      <c r="R50" s="110" t="s">
        <v>307</v>
      </c>
    </row>
    <row r="51" spans="1:18" ht="242.25" x14ac:dyDescent="0.25">
      <c r="A51" s="48" t="s">
        <v>125</v>
      </c>
      <c r="B51" s="48" t="s">
        <v>35</v>
      </c>
      <c r="C51" s="9" t="s">
        <v>125</v>
      </c>
      <c r="D51" s="13" t="s">
        <v>36</v>
      </c>
      <c r="E51" s="9"/>
      <c r="F51" s="53"/>
      <c r="G51" s="50"/>
      <c r="H51" s="51"/>
      <c r="I51" s="51"/>
      <c r="J51" s="51"/>
      <c r="K51" s="51"/>
      <c r="L51" s="80">
        <f>SUM(L63,L65,L67,L69,L71,L73,L75,L77,L79,L80)</f>
        <v>55399550.149999999</v>
      </c>
      <c r="M51" s="80">
        <f t="shared" ref="M51:Q51" si="1">SUM(M63,M65,M67,M69,M71,M73,M75,M77,M79,M80)</f>
        <v>37078307.850000001</v>
      </c>
      <c r="N51" s="80">
        <f t="shared" si="1"/>
        <v>18321242.300000001</v>
      </c>
      <c r="O51" s="80">
        <f t="shared" si="1"/>
        <v>54528251.920000002</v>
      </c>
      <c r="P51" s="80">
        <f t="shared" si="1"/>
        <v>35586829.600000001</v>
      </c>
      <c r="Q51" s="80">
        <f t="shared" si="1"/>
        <v>18739834.640000001</v>
      </c>
      <c r="R51" s="118"/>
    </row>
    <row r="52" spans="1:18" ht="89.25" x14ac:dyDescent="0.25">
      <c r="A52" s="54"/>
      <c r="B52" s="54"/>
      <c r="C52" s="9" t="s">
        <v>126</v>
      </c>
      <c r="D52" s="13" t="s">
        <v>127</v>
      </c>
      <c r="E52" s="9">
        <v>3</v>
      </c>
      <c r="F52" s="53"/>
      <c r="G52" s="50">
        <v>3</v>
      </c>
      <c r="H52" s="51"/>
      <c r="I52" s="51"/>
      <c r="J52" s="51"/>
      <c r="K52" s="51"/>
      <c r="L52" s="9"/>
      <c r="M52" s="9"/>
      <c r="N52" s="9"/>
      <c r="O52" s="9"/>
      <c r="P52" s="9"/>
      <c r="Q52" s="9"/>
      <c r="R52" s="119" t="s">
        <v>308</v>
      </c>
    </row>
    <row r="53" spans="1:18" ht="102" x14ac:dyDescent="0.25">
      <c r="A53" s="54"/>
      <c r="B53" s="54"/>
      <c r="C53" s="9" t="s">
        <v>128</v>
      </c>
      <c r="D53" s="13" t="s">
        <v>129</v>
      </c>
      <c r="E53" s="9">
        <v>3</v>
      </c>
      <c r="F53" s="53"/>
      <c r="G53" s="50">
        <v>3</v>
      </c>
      <c r="H53" s="51"/>
      <c r="I53" s="51"/>
      <c r="J53" s="51"/>
      <c r="K53" s="51"/>
      <c r="L53" s="9"/>
      <c r="M53" s="9"/>
      <c r="N53" s="9"/>
      <c r="O53" s="9"/>
      <c r="P53" s="9"/>
      <c r="Q53" s="9"/>
      <c r="R53" s="119" t="s">
        <v>130</v>
      </c>
    </row>
    <row r="54" spans="1:18" ht="102" x14ac:dyDescent="0.25">
      <c r="A54" s="54"/>
      <c r="B54" s="54"/>
      <c r="C54" s="9" t="s">
        <v>131</v>
      </c>
      <c r="D54" s="13" t="s">
        <v>132</v>
      </c>
      <c r="E54" s="9">
        <v>10</v>
      </c>
      <c r="F54" s="53"/>
      <c r="G54" s="50">
        <v>10</v>
      </c>
      <c r="H54" s="51"/>
      <c r="I54" s="51"/>
      <c r="J54" s="51"/>
      <c r="K54" s="51"/>
      <c r="L54" s="9"/>
      <c r="M54" s="9"/>
      <c r="N54" s="9"/>
      <c r="O54" s="9"/>
      <c r="P54" s="9"/>
      <c r="Q54" s="9"/>
      <c r="R54" s="120" t="s">
        <v>309</v>
      </c>
    </row>
    <row r="55" spans="1:18" ht="89.25" x14ac:dyDescent="0.25">
      <c r="A55" s="54"/>
      <c r="B55" s="54"/>
      <c r="C55" s="9" t="s">
        <v>133</v>
      </c>
      <c r="D55" s="13" t="s">
        <v>134</v>
      </c>
      <c r="E55" s="9">
        <v>136</v>
      </c>
      <c r="F55" s="53"/>
      <c r="G55" s="50">
        <v>136</v>
      </c>
      <c r="H55" s="51"/>
      <c r="I55" s="51"/>
      <c r="J55" s="51"/>
      <c r="K55" s="51"/>
      <c r="L55" s="9"/>
      <c r="M55" s="9"/>
      <c r="N55" s="9"/>
      <c r="O55" s="9"/>
      <c r="P55" s="9"/>
      <c r="Q55" s="59"/>
      <c r="R55" s="121" t="s">
        <v>310</v>
      </c>
    </row>
    <row r="56" spans="1:18" ht="102" x14ac:dyDescent="0.25">
      <c r="A56" s="54"/>
      <c r="B56" s="54"/>
      <c r="C56" s="9" t="s">
        <v>135</v>
      </c>
      <c r="D56" s="13" t="s">
        <v>136</v>
      </c>
      <c r="E56" s="9">
        <v>55</v>
      </c>
      <c r="F56" s="53"/>
      <c r="G56" s="50">
        <v>55</v>
      </c>
      <c r="H56" s="51"/>
      <c r="I56" s="51"/>
      <c r="J56" s="51"/>
      <c r="K56" s="51"/>
      <c r="L56" s="9"/>
      <c r="M56" s="9"/>
      <c r="N56" s="9"/>
      <c r="O56" s="9"/>
      <c r="P56" s="9"/>
      <c r="Q56" s="9"/>
      <c r="R56" s="122" t="s">
        <v>311</v>
      </c>
    </row>
    <row r="57" spans="1:18" ht="89.25" x14ac:dyDescent="0.25">
      <c r="A57" s="54"/>
      <c r="B57" s="54"/>
      <c r="C57" s="9" t="s">
        <v>137</v>
      </c>
      <c r="D57" s="13" t="s">
        <v>138</v>
      </c>
      <c r="E57" s="9">
        <v>2</v>
      </c>
      <c r="F57" s="53"/>
      <c r="G57" s="50">
        <v>2</v>
      </c>
      <c r="H57" s="51"/>
      <c r="I57" s="51"/>
      <c r="J57" s="51"/>
      <c r="K57" s="51"/>
      <c r="L57" s="9"/>
      <c r="M57" s="9"/>
      <c r="N57" s="9"/>
      <c r="O57" s="9"/>
      <c r="P57" s="9"/>
      <c r="Q57" s="9"/>
      <c r="R57" s="123" t="s">
        <v>312</v>
      </c>
    </row>
    <row r="58" spans="1:18" ht="76.5" x14ac:dyDescent="0.25">
      <c r="A58" s="54"/>
      <c r="B58" s="54"/>
      <c r="C58" s="9" t="s">
        <v>139</v>
      </c>
      <c r="D58" s="13" t="s">
        <v>140</v>
      </c>
      <c r="E58" s="9">
        <v>4648</v>
      </c>
      <c r="F58" s="53"/>
      <c r="G58" s="50">
        <v>4648</v>
      </c>
      <c r="H58" s="51"/>
      <c r="I58" s="51"/>
      <c r="J58" s="51"/>
      <c r="K58" s="51"/>
      <c r="L58" s="9"/>
      <c r="M58" s="9"/>
      <c r="N58" s="9"/>
      <c r="O58" s="9"/>
      <c r="P58" s="9"/>
      <c r="Q58" s="9"/>
      <c r="R58" s="129" t="s">
        <v>313</v>
      </c>
    </row>
    <row r="59" spans="1:18" ht="140.25" x14ac:dyDescent="0.25">
      <c r="A59" s="54"/>
      <c r="B59" s="54"/>
      <c r="C59" s="9" t="s">
        <v>141</v>
      </c>
      <c r="D59" s="13" t="s">
        <v>142</v>
      </c>
      <c r="E59" s="9">
        <v>2690</v>
      </c>
      <c r="F59" s="53"/>
      <c r="G59" s="50">
        <v>2690</v>
      </c>
      <c r="H59" s="51"/>
      <c r="I59" s="51"/>
      <c r="J59" s="51"/>
      <c r="K59" s="51"/>
      <c r="L59" s="9"/>
      <c r="M59" s="9"/>
      <c r="N59" s="9"/>
      <c r="O59" s="9"/>
      <c r="P59" s="9"/>
      <c r="Q59" s="9"/>
      <c r="R59" s="119" t="s">
        <v>314</v>
      </c>
    </row>
    <row r="60" spans="1:18" ht="63.75" x14ac:dyDescent="0.25">
      <c r="A60" s="54"/>
      <c r="B60" s="54"/>
      <c r="C60" s="9" t="s">
        <v>143</v>
      </c>
      <c r="D60" s="13" t="s">
        <v>144</v>
      </c>
      <c r="E60" s="9">
        <v>26.28</v>
      </c>
      <c r="F60" s="53"/>
      <c r="G60" s="50">
        <v>26.28</v>
      </c>
      <c r="H60" s="51"/>
      <c r="I60" s="51"/>
      <c r="J60" s="51"/>
      <c r="K60" s="51"/>
      <c r="L60" s="9"/>
      <c r="M60" s="9"/>
      <c r="N60" s="9"/>
      <c r="O60" s="9"/>
      <c r="P60" s="9"/>
      <c r="Q60" s="9"/>
      <c r="R60" s="119" t="s">
        <v>315</v>
      </c>
    </row>
    <row r="61" spans="1:18" ht="153" x14ac:dyDescent="0.25">
      <c r="A61" s="54"/>
      <c r="B61" s="54"/>
      <c r="C61" s="9" t="s">
        <v>145</v>
      </c>
      <c r="D61" s="13" t="s">
        <v>146</v>
      </c>
      <c r="E61" s="9">
        <v>1101.28</v>
      </c>
      <c r="F61" s="53"/>
      <c r="G61" s="81">
        <v>1101.28</v>
      </c>
      <c r="H61" s="51"/>
      <c r="I61" s="51"/>
      <c r="J61" s="51"/>
      <c r="K61" s="51"/>
      <c r="L61" s="9"/>
      <c r="M61" s="9"/>
      <c r="N61" s="9"/>
      <c r="O61" s="9"/>
      <c r="P61" s="9"/>
      <c r="Q61" s="9"/>
      <c r="R61" s="119" t="s">
        <v>316</v>
      </c>
    </row>
    <row r="62" spans="1:18" ht="76.5" x14ac:dyDescent="0.25">
      <c r="A62" s="54"/>
      <c r="B62" s="54"/>
      <c r="C62" s="9" t="s">
        <v>147</v>
      </c>
      <c r="D62" s="9" t="s">
        <v>148</v>
      </c>
      <c r="E62" s="9">
        <v>14852</v>
      </c>
      <c r="F62" s="53"/>
      <c r="G62" s="50">
        <v>17210.740000000002</v>
      </c>
      <c r="H62" s="51"/>
      <c r="I62" s="51"/>
      <c r="J62" s="51"/>
      <c r="K62" s="51"/>
      <c r="L62" s="9"/>
      <c r="M62" s="9"/>
      <c r="N62" s="9"/>
      <c r="O62" s="23"/>
      <c r="P62" s="23"/>
      <c r="Q62" s="9"/>
      <c r="R62" s="110" t="s">
        <v>317</v>
      </c>
    </row>
    <row r="63" spans="1:18" ht="102" x14ac:dyDescent="0.25">
      <c r="A63" s="48" t="s">
        <v>149</v>
      </c>
      <c r="B63" s="48" t="s">
        <v>150</v>
      </c>
      <c r="C63" s="9" t="s">
        <v>128</v>
      </c>
      <c r="D63" s="13" t="s">
        <v>129</v>
      </c>
      <c r="E63" s="21">
        <v>1</v>
      </c>
      <c r="F63" s="53"/>
      <c r="G63" s="55">
        <v>1</v>
      </c>
      <c r="H63" s="21">
        <v>2018</v>
      </c>
      <c r="I63" s="16">
        <v>2022</v>
      </c>
      <c r="J63" s="9" t="s">
        <v>58</v>
      </c>
      <c r="K63" s="15" t="s">
        <v>151</v>
      </c>
      <c r="L63" s="9">
        <f>SUM(M63:N63)</f>
        <v>296306.37</v>
      </c>
      <c r="M63" s="9">
        <v>246547.98</v>
      </c>
      <c r="N63" s="59">
        <v>49758.39</v>
      </c>
      <c r="O63" s="27">
        <v>296653.08</v>
      </c>
      <c r="P63" s="34">
        <v>246836.47</v>
      </c>
      <c r="Q63" s="31" t="s">
        <v>152</v>
      </c>
      <c r="R63" s="110" t="s">
        <v>318</v>
      </c>
    </row>
    <row r="64" spans="1:18" ht="76.5" x14ac:dyDescent="0.25">
      <c r="A64" s="78"/>
      <c r="B64" s="78"/>
      <c r="C64" s="21" t="s">
        <v>139</v>
      </c>
      <c r="D64" s="9" t="s">
        <v>140</v>
      </c>
      <c r="E64" s="22">
        <v>196</v>
      </c>
      <c r="F64" s="53"/>
      <c r="G64" s="79">
        <v>196</v>
      </c>
      <c r="H64" s="22"/>
      <c r="I64" s="82"/>
      <c r="J64" s="22"/>
      <c r="K64" s="22"/>
      <c r="L64" s="22"/>
      <c r="M64" s="22"/>
      <c r="N64" s="9"/>
      <c r="O64" s="40"/>
      <c r="P64" s="40"/>
      <c r="Q64" s="9"/>
      <c r="R64" s="117"/>
    </row>
    <row r="65" spans="1:18" ht="102" x14ac:dyDescent="0.25">
      <c r="A65" s="48" t="s">
        <v>153</v>
      </c>
      <c r="B65" s="48" t="s">
        <v>154</v>
      </c>
      <c r="C65" s="21" t="s">
        <v>128</v>
      </c>
      <c r="D65" s="13" t="s">
        <v>129</v>
      </c>
      <c r="E65" s="21">
        <v>1</v>
      </c>
      <c r="F65" s="53"/>
      <c r="G65" s="55">
        <v>1</v>
      </c>
      <c r="H65" s="21">
        <v>2022</v>
      </c>
      <c r="I65" s="16">
        <v>2023</v>
      </c>
      <c r="J65" s="9" t="s">
        <v>58</v>
      </c>
      <c r="K65" s="15" t="s">
        <v>155</v>
      </c>
      <c r="L65" s="9">
        <f>SUM(M65:N65)</f>
        <v>668924.74</v>
      </c>
      <c r="M65" s="65">
        <v>618755.37</v>
      </c>
      <c r="N65" s="65">
        <v>50169.37</v>
      </c>
      <c r="O65" s="65">
        <f>SUM(P65:Q65)</f>
        <v>754226.62</v>
      </c>
      <c r="P65" s="65">
        <v>618755.37</v>
      </c>
      <c r="Q65" s="65">
        <v>135471.25</v>
      </c>
      <c r="R65" s="110" t="s">
        <v>156</v>
      </c>
    </row>
    <row r="66" spans="1:18" ht="76.5" x14ac:dyDescent="0.25">
      <c r="A66" s="83"/>
      <c r="B66" s="83"/>
      <c r="C66" s="21" t="s">
        <v>139</v>
      </c>
      <c r="D66" s="9" t="s">
        <v>140</v>
      </c>
      <c r="E66" s="21">
        <v>244</v>
      </c>
      <c r="F66" s="53"/>
      <c r="G66" s="55">
        <v>244</v>
      </c>
      <c r="H66" s="21"/>
      <c r="I66" s="21"/>
      <c r="J66" s="21"/>
      <c r="K66" s="21"/>
      <c r="L66" s="21"/>
      <c r="M66" s="21"/>
      <c r="N66" s="9"/>
      <c r="O66" s="23"/>
      <c r="P66" s="23"/>
      <c r="Q66" s="23"/>
      <c r="R66" s="116"/>
    </row>
    <row r="67" spans="1:18" ht="102" x14ac:dyDescent="0.25">
      <c r="A67" s="48" t="s">
        <v>157</v>
      </c>
      <c r="B67" s="48" t="s">
        <v>158</v>
      </c>
      <c r="C67" s="21" t="s">
        <v>128</v>
      </c>
      <c r="D67" s="13" t="s">
        <v>129</v>
      </c>
      <c r="E67" s="21">
        <v>1</v>
      </c>
      <c r="F67" s="53"/>
      <c r="G67" s="55">
        <v>1</v>
      </c>
      <c r="H67" s="21">
        <v>2018</v>
      </c>
      <c r="I67" s="16">
        <v>2023</v>
      </c>
      <c r="J67" s="9" t="s">
        <v>58</v>
      </c>
      <c r="K67" s="15" t="s">
        <v>159</v>
      </c>
      <c r="L67" s="84">
        <f>SUM(M67:N67)</f>
        <v>432824.62</v>
      </c>
      <c r="M67" s="84">
        <v>386425.44</v>
      </c>
      <c r="N67" s="85">
        <v>46399.18</v>
      </c>
      <c r="O67" s="39">
        <f>SUM(P67:Q67)</f>
        <v>402204</v>
      </c>
      <c r="P67" s="35">
        <v>368113.47</v>
      </c>
      <c r="Q67" s="34">
        <v>34090.53</v>
      </c>
      <c r="R67" s="111" t="s">
        <v>319</v>
      </c>
    </row>
    <row r="68" spans="1:18" ht="76.5" x14ac:dyDescent="0.25">
      <c r="A68" s="78"/>
      <c r="B68" s="78"/>
      <c r="C68" s="21" t="s">
        <v>139</v>
      </c>
      <c r="D68" s="9" t="s">
        <v>140</v>
      </c>
      <c r="E68" s="21">
        <v>136</v>
      </c>
      <c r="F68" s="53"/>
      <c r="G68" s="55">
        <v>136</v>
      </c>
      <c r="H68" s="21"/>
      <c r="I68" s="21"/>
      <c r="J68" s="21"/>
      <c r="K68" s="21"/>
      <c r="L68" s="21"/>
      <c r="M68" s="21"/>
      <c r="N68" s="9"/>
      <c r="O68" s="61"/>
      <c r="P68" s="61"/>
      <c r="Q68" s="61"/>
      <c r="R68" s="116"/>
    </row>
    <row r="69" spans="1:18" ht="153" x14ac:dyDescent="0.25">
      <c r="A69" s="48" t="s">
        <v>160</v>
      </c>
      <c r="B69" s="48" t="s">
        <v>161</v>
      </c>
      <c r="C69" s="9" t="s">
        <v>126</v>
      </c>
      <c r="D69" s="13" t="s">
        <v>127</v>
      </c>
      <c r="E69" s="21">
        <v>2</v>
      </c>
      <c r="F69" s="53"/>
      <c r="G69" s="55">
        <v>2</v>
      </c>
      <c r="H69" s="21">
        <v>2018</v>
      </c>
      <c r="I69" s="16">
        <v>2023</v>
      </c>
      <c r="J69" s="9" t="s">
        <v>58</v>
      </c>
      <c r="K69" s="15" t="s">
        <v>162</v>
      </c>
      <c r="L69" s="9">
        <v>886813.24</v>
      </c>
      <c r="M69" s="9">
        <v>820302.24</v>
      </c>
      <c r="N69" s="86">
        <v>66511</v>
      </c>
      <c r="O69" s="36">
        <v>899214.7</v>
      </c>
      <c r="P69" s="34">
        <v>747443.63</v>
      </c>
      <c r="Q69" s="27" t="s">
        <v>163</v>
      </c>
      <c r="R69" s="111" t="s">
        <v>320</v>
      </c>
    </row>
    <row r="70" spans="1:18" ht="76.5" x14ac:dyDescent="0.25">
      <c r="A70" s="78"/>
      <c r="B70" s="78"/>
      <c r="C70" s="21" t="s">
        <v>139</v>
      </c>
      <c r="D70" s="9" t="s">
        <v>140</v>
      </c>
      <c r="E70" s="21">
        <v>1768</v>
      </c>
      <c r="F70" s="53"/>
      <c r="G70" s="55">
        <v>1768</v>
      </c>
      <c r="H70" s="21"/>
      <c r="I70" s="21"/>
      <c r="J70" s="21"/>
      <c r="K70" s="21"/>
      <c r="L70" s="21"/>
      <c r="M70" s="21"/>
      <c r="N70" s="9"/>
      <c r="O70" s="40"/>
      <c r="P70" s="40"/>
      <c r="Q70" s="40"/>
      <c r="R70" s="116"/>
    </row>
    <row r="71" spans="1:18" ht="153" x14ac:dyDescent="0.25">
      <c r="A71" s="48" t="s">
        <v>164</v>
      </c>
      <c r="B71" s="48" t="s">
        <v>349</v>
      </c>
      <c r="C71" s="21" t="s">
        <v>126</v>
      </c>
      <c r="D71" s="9" t="s">
        <v>138</v>
      </c>
      <c r="E71" s="21">
        <v>1</v>
      </c>
      <c r="F71" s="53"/>
      <c r="G71" s="55">
        <v>1</v>
      </c>
      <c r="H71" s="21">
        <v>2017</v>
      </c>
      <c r="I71" s="9">
        <v>2018</v>
      </c>
      <c r="J71" s="9" t="s">
        <v>58</v>
      </c>
      <c r="K71" s="15" t="s">
        <v>165</v>
      </c>
      <c r="L71" s="9">
        <v>40931.300000000003</v>
      </c>
      <c r="M71" s="9">
        <v>34791.46</v>
      </c>
      <c r="N71" s="9">
        <v>6139.84</v>
      </c>
      <c r="O71" s="9">
        <v>40931.300000000003</v>
      </c>
      <c r="P71" s="9">
        <v>34791.46</v>
      </c>
      <c r="Q71" s="9">
        <v>6139.84</v>
      </c>
      <c r="R71" s="112" t="s">
        <v>321</v>
      </c>
    </row>
    <row r="72" spans="1:18" ht="76.5" x14ac:dyDescent="0.25">
      <c r="A72" s="78"/>
      <c r="B72" s="78"/>
      <c r="C72" s="21" t="s">
        <v>139</v>
      </c>
      <c r="D72" s="9" t="s">
        <v>140</v>
      </c>
      <c r="E72" s="21">
        <v>735</v>
      </c>
      <c r="F72" s="53"/>
      <c r="G72" s="55">
        <v>735</v>
      </c>
      <c r="H72" s="21"/>
      <c r="I72" s="21"/>
      <c r="J72" s="21"/>
      <c r="K72" s="21"/>
      <c r="L72" s="21"/>
      <c r="M72" s="21"/>
      <c r="N72" s="9"/>
      <c r="O72" s="23"/>
      <c r="P72" s="23"/>
      <c r="Q72" s="23"/>
      <c r="R72" s="116"/>
    </row>
    <row r="73" spans="1:18" ht="153" x14ac:dyDescent="0.25">
      <c r="A73" s="48" t="s">
        <v>166</v>
      </c>
      <c r="B73" s="48" t="s">
        <v>167</v>
      </c>
      <c r="C73" s="9" t="s">
        <v>126</v>
      </c>
      <c r="D73" s="13" t="s">
        <v>127</v>
      </c>
      <c r="E73" s="21">
        <v>1</v>
      </c>
      <c r="F73" s="53"/>
      <c r="G73" s="55">
        <v>1</v>
      </c>
      <c r="H73" s="21">
        <v>2018</v>
      </c>
      <c r="I73" s="16">
        <v>2023</v>
      </c>
      <c r="J73" s="9" t="s">
        <v>58</v>
      </c>
      <c r="K73" s="15" t="s">
        <v>168</v>
      </c>
      <c r="L73" s="16">
        <v>827908.37</v>
      </c>
      <c r="M73" s="16">
        <v>765815.24</v>
      </c>
      <c r="N73" s="87">
        <v>62093.13</v>
      </c>
      <c r="O73" s="27">
        <v>823719.65</v>
      </c>
      <c r="P73" s="27">
        <v>761940.68</v>
      </c>
      <c r="Q73" s="34">
        <v>61778.97</v>
      </c>
      <c r="R73" s="111" t="s">
        <v>169</v>
      </c>
    </row>
    <row r="74" spans="1:18" ht="78" customHeight="1" x14ac:dyDescent="0.25">
      <c r="A74" s="78"/>
      <c r="B74" s="78"/>
      <c r="C74" s="21" t="s">
        <v>139</v>
      </c>
      <c r="D74" s="9" t="s">
        <v>140</v>
      </c>
      <c r="E74" s="22">
        <v>650</v>
      </c>
      <c r="F74" s="88"/>
      <c r="G74" s="79">
        <v>1139</v>
      </c>
      <c r="H74" s="22"/>
      <c r="I74" s="22"/>
      <c r="J74" s="22"/>
      <c r="K74" s="22"/>
      <c r="L74" s="22"/>
      <c r="M74" s="22"/>
      <c r="N74" s="9"/>
      <c r="O74" s="40"/>
      <c r="P74" s="40"/>
      <c r="Q74" s="40"/>
      <c r="R74" s="117"/>
    </row>
    <row r="75" spans="1:18" ht="216.75" x14ac:dyDescent="0.25">
      <c r="A75" s="48" t="s">
        <v>170</v>
      </c>
      <c r="B75" s="48" t="s">
        <v>171</v>
      </c>
      <c r="C75" s="21" t="s">
        <v>126</v>
      </c>
      <c r="D75" s="9" t="s">
        <v>138</v>
      </c>
      <c r="E75" s="21">
        <v>1</v>
      </c>
      <c r="F75" s="53"/>
      <c r="G75" s="55">
        <v>1</v>
      </c>
      <c r="H75" s="21">
        <v>2017</v>
      </c>
      <c r="I75" s="21">
        <v>2018</v>
      </c>
      <c r="J75" s="21" t="s">
        <v>58</v>
      </c>
      <c r="K75" s="15" t="s">
        <v>172</v>
      </c>
      <c r="L75" s="9">
        <v>40223.919999999998</v>
      </c>
      <c r="M75" s="9">
        <v>34190.19</v>
      </c>
      <c r="N75" s="9">
        <v>6033.73</v>
      </c>
      <c r="O75" s="9">
        <v>40223.93</v>
      </c>
      <c r="P75" s="9">
        <v>34190.19</v>
      </c>
      <c r="Q75" s="9">
        <v>6033.74</v>
      </c>
      <c r="R75" s="116" t="s">
        <v>173</v>
      </c>
    </row>
    <row r="76" spans="1:18" ht="76.5" x14ac:dyDescent="0.25">
      <c r="A76" s="78"/>
      <c r="B76" s="78"/>
      <c r="C76" s="21" t="s">
        <v>139</v>
      </c>
      <c r="D76" s="9" t="s">
        <v>140</v>
      </c>
      <c r="E76" s="22">
        <v>891</v>
      </c>
      <c r="F76" s="53"/>
      <c r="G76" s="79">
        <v>891</v>
      </c>
      <c r="H76" s="22"/>
      <c r="I76" s="22"/>
      <c r="J76" s="22"/>
      <c r="K76" s="22"/>
      <c r="L76" s="22"/>
      <c r="M76" s="22"/>
      <c r="N76" s="9"/>
      <c r="O76" s="9"/>
      <c r="P76" s="9"/>
      <c r="Q76" s="9"/>
      <c r="R76" s="117"/>
    </row>
    <row r="77" spans="1:18" ht="95.25" customHeight="1" x14ac:dyDescent="0.25">
      <c r="A77" s="48" t="s">
        <v>174</v>
      </c>
      <c r="B77" s="48" t="s">
        <v>350</v>
      </c>
      <c r="C77" s="9" t="s">
        <v>141</v>
      </c>
      <c r="D77" s="21" t="s">
        <v>175</v>
      </c>
      <c r="E77" s="21">
        <v>2690</v>
      </c>
      <c r="F77" s="53"/>
      <c r="G77" s="50">
        <v>2690</v>
      </c>
      <c r="H77" s="9">
        <v>2017</v>
      </c>
      <c r="I77" s="9">
        <v>2023</v>
      </c>
      <c r="J77" s="9" t="s">
        <v>58</v>
      </c>
      <c r="K77" s="9" t="s">
        <v>176</v>
      </c>
      <c r="L77" s="9">
        <f>SUM(M77:N77)</f>
        <v>20748906.02</v>
      </c>
      <c r="M77" s="9">
        <v>9665713.9000000004</v>
      </c>
      <c r="N77" s="9">
        <v>11083192.119999999</v>
      </c>
      <c r="O77" s="65">
        <f>SUM(P77:Q77)</f>
        <v>19820007.600000001</v>
      </c>
      <c r="P77" s="65">
        <v>8746799.8499999996</v>
      </c>
      <c r="Q77" s="65">
        <v>11073207.75</v>
      </c>
      <c r="R77" s="110" t="s">
        <v>281</v>
      </c>
    </row>
    <row r="78" spans="1:18" ht="63.75" x14ac:dyDescent="0.25">
      <c r="A78" s="78"/>
      <c r="B78" s="78"/>
      <c r="C78" s="9" t="s">
        <v>143</v>
      </c>
      <c r="D78" s="9" t="s">
        <v>144</v>
      </c>
      <c r="E78" s="55">
        <v>26.28</v>
      </c>
      <c r="F78" s="53"/>
      <c r="G78" s="50">
        <v>26.28</v>
      </c>
      <c r="H78" s="21"/>
      <c r="I78" s="21"/>
      <c r="J78" s="21"/>
      <c r="K78" s="21"/>
      <c r="L78" s="21"/>
      <c r="M78" s="21"/>
      <c r="N78" s="9"/>
      <c r="O78" s="9"/>
      <c r="P78" s="9"/>
      <c r="Q78" s="9"/>
      <c r="R78" s="110" t="s">
        <v>177</v>
      </c>
    </row>
    <row r="79" spans="1:18" ht="92.25" customHeight="1" x14ac:dyDescent="0.25">
      <c r="A79" s="48" t="s">
        <v>178</v>
      </c>
      <c r="B79" s="48" t="s">
        <v>179</v>
      </c>
      <c r="C79" s="9" t="s">
        <v>145</v>
      </c>
      <c r="D79" s="9" t="s">
        <v>146</v>
      </c>
      <c r="E79" s="55">
        <v>1101.28</v>
      </c>
      <c r="F79" s="53"/>
      <c r="G79" s="50">
        <v>1101.28</v>
      </c>
      <c r="H79" s="9">
        <v>2017</v>
      </c>
      <c r="I79" s="9">
        <v>2023</v>
      </c>
      <c r="J79" s="9" t="s">
        <v>58</v>
      </c>
      <c r="K79" s="9" t="s">
        <v>180</v>
      </c>
      <c r="L79" s="9">
        <v>24643452.199999999</v>
      </c>
      <c r="M79" s="9">
        <v>19697959.039999999</v>
      </c>
      <c r="N79" s="9">
        <v>4945493.16</v>
      </c>
      <c r="O79" s="65">
        <f>SUM(P79:Q79)</f>
        <v>24291938.510000002</v>
      </c>
      <c r="P79" s="65">
        <v>19357660.98</v>
      </c>
      <c r="Q79" s="65">
        <v>4934277.53</v>
      </c>
      <c r="R79" s="110" t="s">
        <v>322</v>
      </c>
    </row>
    <row r="80" spans="1:18" ht="102" x14ac:dyDescent="0.25">
      <c r="A80" s="48" t="s">
        <v>181</v>
      </c>
      <c r="B80" s="48" t="s">
        <v>351</v>
      </c>
      <c r="C80" s="21" t="s">
        <v>147</v>
      </c>
      <c r="D80" s="9" t="s">
        <v>148</v>
      </c>
      <c r="E80" s="37" t="s">
        <v>182</v>
      </c>
      <c r="F80" s="53"/>
      <c r="G80" s="55">
        <v>17210.740000000002</v>
      </c>
      <c r="H80" s="21">
        <v>2017</v>
      </c>
      <c r="I80" s="16">
        <v>2023</v>
      </c>
      <c r="J80" s="9" t="s">
        <v>58</v>
      </c>
      <c r="K80" s="15" t="s">
        <v>183</v>
      </c>
      <c r="L80" s="16">
        <v>6813259.3700000001</v>
      </c>
      <c r="M80" s="16">
        <v>4807806.99</v>
      </c>
      <c r="N80" s="16">
        <v>2005452.38</v>
      </c>
      <c r="O80" s="9">
        <v>7159132.5300000003</v>
      </c>
      <c r="P80" s="9">
        <v>4670297.5</v>
      </c>
      <c r="Q80" s="9">
        <v>2488835.0299999998</v>
      </c>
      <c r="R80" s="110" t="s">
        <v>323</v>
      </c>
    </row>
    <row r="81" spans="1:18" ht="140.25" x14ac:dyDescent="0.25">
      <c r="A81" s="48" t="s">
        <v>184</v>
      </c>
      <c r="B81" s="48" t="s">
        <v>185</v>
      </c>
      <c r="C81" s="9" t="s">
        <v>186</v>
      </c>
      <c r="D81" s="59" t="s">
        <v>187</v>
      </c>
      <c r="E81" s="38">
        <v>941.27</v>
      </c>
      <c r="F81" s="89"/>
      <c r="G81" s="50">
        <v>1422</v>
      </c>
      <c r="H81" s="51"/>
      <c r="I81" s="51"/>
      <c r="J81" s="51"/>
      <c r="K81" s="51"/>
      <c r="L81" s="51"/>
      <c r="M81" s="51"/>
      <c r="N81" s="51"/>
      <c r="O81" s="51"/>
      <c r="P81" s="51"/>
      <c r="Q81" s="51"/>
      <c r="R81" s="110" t="s">
        <v>324</v>
      </c>
    </row>
    <row r="82" spans="1:18" ht="242.25" x14ac:dyDescent="0.25">
      <c r="A82" s="48" t="s">
        <v>188</v>
      </c>
      <c r="B82" s="48" t="s">
        <v>35</v>
      </c>
      <c r="C82" s="9" t="s">
        <v>188</v>
      </c>
      <c r="D82" s="13" t="s">
        <v>189</v>
      </c>
      <c r="E82" s="40"/>
      <c r="F82" s="53"/>
      <c r="G82" s="50"/>
      <c r="H82" s="51"/>
      <c r="I82" s="51"/>
      <c r="J82" s="51"/>
      <c r="K82" s="51"/>
      <c r="L82" s="48">
        <f>SUM(L87:L90)</f>
        <v>10084905.450000001</v>
      </c>
      <c r="M82" s="48">
        <f t="shared" ref="M82:Q82" si="2">SUM(M87:M90)</f>
        <v>8575327.3200000003</v>
      </c>
      <c r="N82" s="48">
        <f t="shared" si="2"/>
        <v>1509578.1300000001</v>
      </c>
      <c r="O82" s="48">
        <f t="shared" si="2"/>
        <v>9511832.6099999994</v>
      </c>
      <c r="P82" s="48">
        <f t="shared" si="2"/>
        <v>8045924.1600000001</v>
      </c>
      <c r="Q82" s="48">
        <f t="shared" si="2"/>
        <v>1465908.4500000002</v>
      </c>
      <c r="R82" s="118"/>
    </row>
    <row r="83" spans="1:18" ht="63.75" x14ac:dyDescent="0.25">
      <c r="A83" s="54"/>
      <c r="B83" s="54"/>
      <c r="C83" s="9" t="s">
        <v>190</v>
      </c>
      <c r="D83" s="13" t="s">
        <v>191</v>
      </c>
      <c r="E83" s="9">
        <v>1</v>
      </c>
      <c r="F83" s="53"/>
      <c r="G83" s="55">
        <v>1</v>
      </c>
      <c r="H83" s="51"/>
      <c r="I83" s="78"/>
      <c r="J83" s="51"/>
      <c r="K83" s="51"/>
      <c r="L83" s="9"/>
      <c r="M83" s="9"/>
      <c r="N83" s="9"/>
      <c r="O83" s="9"/>
      <c r="P83" s="9"/>
      <c r="Q83" s="9"/>
      <c r="R83" s="119" t="s">
        <v>325</v>
      </c>
    </row>
    <row r="84" spans="1:18" ht="63.75" x14ac:dyDescent="0.25">
      <c r="A84" s="54"/>
      <c r="B84" s="54"/>
      <c r="C84" s="9" t="s">
        <v>192</v>
      </c>
      <c r="D84" s="13" t="s">
        <v>193</v>
      </c>
      <c r="E84" s="21">
        <v>173</v>
      </c>
      <c r="F84" s="88"/>
      <c r="G84" s="55">
        <v>148</v>
      </c>
      <c r="H84" s="51"/>
      <c r="I84" s="51"/>
      <c r="J84" s="51"/>
      <c r="K84" s="51"/>
      <c r="L84" s="9"/>
      <c r="M84" s="9"/>
      <c r="N84" s="9"/>
      <c r="O84" s="9"/>
      <c r="P84" s="9"/>
      <c r="Q84" s="9"/>
      <c r="R84" s="119" t="s">
        <v>326</v>
      </c>
    </row>
    <row r="85" spans="1:18" ht="51" x14ac:dyDescent="0.25">
      <c r="A85" s="54"/>
      <c r="B85" s="54"/>
      <c r="C85" s="9" t="s">
        <v>194</v>
      </c>
      <c r="D85" s="13" t="s">
        <v>45</v>
      </c>
      <c r="E85" s="9">
        <v>1</v>
      </c>
      <c r="F85" s="53"/>
      <c r="G85" s="50">
        <v>1</v>
      </c>
      <c r="H85" s="51"/>
      <c r="I85" s="51"/>
      <c r="J85" s="51"/>
      <c r="K85" s="51"/>
      <c r="L85" s="9"/>
      <c r="M85" s="9"/>
      <c r="N85" s="9"/>
      <c r="O85" s="9"/>
      <c r="P85" s="9"/>
      <c r="Q85" s="9"/>
      <c r="R85" s="119" t="s">
        <v>327</v>
      </c>
    </row>
    <row r="86" spans="1:18" ht="140.25" x14ac:dyDescent="0.25">
      <c r="A86" s="54"/>
      <c r="B86" s="54"/>
      <c r="C86" s="9" t="s">
        <v>195</v>
      </c>
      <c r="D86" s="9" t="s">
        <v>196</v>
      </c>
      <c r="E86" s="9">
        <v>5858</v>
      </c>
      <c r="F86" s="53"/>
      <c r="G86" s="50">
        <v>5858</v>
      </c>
      <c r="H86" s="51"/>
      <c r="I86" s="51"/>
      <c r="J86" s="51"/>
      <c r="K86" s="51"/>
      <c r="L86" s="9"/>
      <c r="M86" s="9"/>
      <c r="N86" s="9"/>
      <c r="O86" s="9"/>
      <c r="P86" s="9"/>
      <c r="Q86" s="9"/>
      <c r="R86" s="110" t="s">
        <v>328</v>
      </c>
    </row>
    <row r="87" spans="1:18" ht="102" x14ac:dyDescent="0.25">
      <c r="A87" s="48" t="s">
        <v>197</v>
      </c>
      <c r="B87" s="48" t="s">
        <v>198</v>
      </c>
      <c r="C87" s="21" t="s">
        <v>190</v>
      </c>
      <c r="D87" s="77" t="s">
        <v>191</v>
      </c>
      <c r="E87" s="21">
        <v>1</v>
      </c>
      <c r="F87" s="53"/>
      <c r="G87" s="55">
        <v>1</v>
      </c>
      <c r="H87" s="21">
        <v>2017</v>
      </c>
      <c r="I87" s="16">
        <v>2022</v>
      </c>
      <c r="J87" s="9" t="s">
        <v>58</v>
      </c>
      <c r="K87" s="15" t="s">
        <v>199</v>
      </c>
      <c r="L87" s="16">
        <v>1335533.8899999999</v>
      </c>
      <c r="M87" s="16">
        <v>1096071.04</v>
      </c>
      <c r="N87" s="16">
        <v>239462.85</v>
      </c>
      <c r="O87" s="9">
        <v>1335533.8899999999</v>
      </c>
      <c r="P87" s="9">
        <v>1096071.04</v>
      </c>
      <c r="Q87" s="9">
        <v>239462.85</v>
      </c>
      <c r="R87" s="110" t="s">
        <v>329</v>
      </c>
    </row>
    <row r="88" spans="1:18" ht="76.5" x14ac:dyDescent="0.25">
      <c r="A88" s="48" t="s">
        <v>200</v>
      </c>
      <c r="B88" s="48" t="s">
        <v>201</v>
      </c>
      <c r="C88" s="90" t="s">
        <v>192</v>
      </c>
      <c r="D88" s="77" t="s">
        <v>193</v>
      </c>
      <c r="E88" s="21">
        <v>173</v>
      </c>
      <c r="F88" s="88"/>
      <c r="G88" s="55">
        <v>148</v>
      </c>
      <c r="H88" s="9">
        <v>2016</v>
      </c>
      <c r="I88" s="9">
        <v>2023</v>
      </c>
      <c r="J88" s="23" t="s">
        <v>58</v>
      </c>
      <c r="K88" s="15" t="s">
        <v>202</v>
      </c>
      <c r="L88" s="9">
        <v>6714639</v>
      </c>
      <c r="M88" s="9">
        <v>5707443</v>
      </c>
      <c r="N88" s="9">
        <v>1007196</v>
      </c>
      <c r="O88" s="9">
        <v>6714639</v>
      </c>
      <c r="P88" s="9">
        <v>5707443</v>
      </c>
      <c r="Q88" s="9">
        <v>1007196</v>
      </c>
      <c r="R88" s="110" t="s">
        <v>330</v>
      </c>
    </row>
    <row r="89" spans="1:18" ht="107.25" customHeight="1" x14ac:dyDescent="0.25">
      <c r="A89" s="48" t="s">
        <v>203</v>
      </c>
      <c r="B89" s="48" t="s">
        <v>204</v>
      </c>
      <c r="C89" s="91" t="s">
        <v>194</v>
      </c>
      <c r="D89" s="77" t="s">
        <v>45</v>
      </c>
      <c r="E89" s="90">
        <v>1</v>
      </c>
      <c r="F89" s="53"/>
      <c r="G89" s="55">
        <v>1</v>
      </c>
      <c r="H89" s="21">
        <v>2017</v>
      </c>
      <c r="I89" s="59">
        <v>2023</v>
      </c>
      <c r="J89" s="92" t="s">
        <v>58</v>
      </c>
      <c r="K89" s="15" t="s">
        <v>205</v>
      </c>
      <c r="L89" s="16">
        <v>1470849</v>
      </c>
      <c r="M89" s="16">
        <v>1250221</v>
      </c>
      <c r="N89" s="16">
        <v>220628</v>
      </c>
      <c r="O89" s="93">
        <f>SUM(P89:Q89)</f>
        <v>1461659.7200000002</v>
      </c>
      <c r="P89" s="39">
        <v>1242410.1200000001</v>
      </c>
      <c r="Q89" s="39">
        <v>219249.6</v>
      </c>
      <c r="R89" s="111" t="s">
        <v>206</v>
      </c>
    </row>
    <row r="90" spans="1:18" ht="140.25" x14ac:dyDescent="0.25">
      <c r="A90" s="48" t="s">
        <v>207</v>
      </c>
      <c r="B90" s="48" t="s">
        <v>208</v>
      </c>
      <c r="C90" s="94" t="s">
        <v>195</v>
      </c>
      <c r="D90" s="67" t="s">
        <v>196</v>
      </c>
      <c r="E90" s="94">
        <v>6121</v>
      </c>
      <c r="F90" s="53"/>
      <c r="G90" s="50">
        <v>6152</v>
      </c>
      <c r="H90" s="9">
        <v>2018</v>
      </c>
      <c r="I90" s="9">
        <v>2023</v>
      </c>
      <c r="J90" s="40" t="s">
        <v>58</v>
      </c>
      <c r="K90" s="15" t="s">
        <v>209</v>
      </c>
      <c r="L90" s="9">
        <f>SUM(M90:N90)</f>
        <v>563883.56000000006</v>
      </c>
      <c r="M90" s="9">
        <v>521592.28</v>
      </c>
      <c r="N90" s="9">
        <v>42291.28</v>
      </c>
      <c r="O90" s="55" t="s">
        <v>210</v>
      </c>
      <c r="P90" s="95" t="s">
        <v>211</v>
      </c>
      <c r="Q90" s="95" t="s">
        <v>212</v>
      </c>
      <c r="R90" s="124" t="s">
        <v>331</v>
      </c>
    </row>
    <row r="91" spans="1:18" ht="123.6" customHeight="1" x14ac:dyDescent="0.25">
      <c r="A91" s="147" t="s">
        <v>213</v>
      </c>
      <c r="B91" s="147" t="s">
        <v>214</v>
      </c>
      <c r="C91" s="150" t="s">
        <v>215</v>
      </c>
      <c r="D91" s="150" t="s">
        <v>216</v>
      </c>
      <c r="E91" s="167">
        <v>-1.5</v>
      </c>
      <c r="F91" s="167">
        <v>-1.5</v>
      </c>
      <c r="G91" s="167">
        <v>-12</v>
      </c>
      <c r="H91" s="169"/>
      <c r="I91" s="171"/>
      <c r="J91" s="169"/>
      <c r="K91" s="169"/>
      <c r="L91" s="169"/>
      <c r="M91" s="169"/>
      <c r="N91" s="169"/>
      <c r="O91" s="169"/>
      <c r="P91" s="169"/>
      <c r="Q91" s="169"/>
      <c r="R91" s="173" t="s">
        <v>332</v>
      </c>
    </row>
    <row r="92" spans="1:18" x14ac:dyDescent="0.25">
      <c r="A92" s="149"/>
      <c r="B92" s="149"/>
      <c r="C92" s="152"/>
      <c r="D92" s="152"/>
      <c r="E92" s="168"/>
      <c r="F92" s="168"/>
      <c r="G92" s="168"/>
      <c r="H92" s="170"/>
      <c r="I92" s="172"/>
      <c r="J92" s="170"/>
      <c r="K92" s="170"/>
      <c r="L92" s="170"/>
      <c r="M92" s="170"/>
      <c r="N92" s="170"/>
      <c r="O92" s="170"/>
      <c r="P92" s="170"/>
      <c r="Q92" s="170"/>
      <c r="R92" s="174"/>
    </row>
    <row r="93" spans="1:18" ht="242.25" x14ac:dyDescent="0.25">
      <c r="A93" s="48" t="s">
        <v>217</v>
      </c>
      <c r="B93" s="48" t="s">
        <v>35</v>
      </c>
      <c r="C93" s="9" t="s">
        <v>217</v>
      </c>
      <c r="D93" s="13" t="s">
        <v>189</v>
      </c>
      <c r="E93" s="9"/>
      <c r="F93" s="53"/>
      <c r="G93" s="50"/>
      <c r="H93" s="51"/>
      <c r="I93" s="51"/>
      <c r="J93" s="51"/>
      <c r="K93" s="51"/>
      <c r="L93" s="48">
        <f>SUM(L102:L114)</f>
        <v>35357300.93</v>
      </c>
      <c r="M93" s="48">
        <f t="shared" ref="M93:Q93" si="3">SUM(M102:M114)</f>
        <v>20518533.670000002</v>
      </c>
      <c r="N93" s="48">
        <f t="shared" si="3"/>
        <v>14838767.26</v>
      </c>
      <c r="O93" s="48">
        <f t="shared" si="3"/>
        <v>35032029.079999998</v>
      </c>
      <c r="P93" s="48">
        <f t="shared" si="3"/>
        <v>20143644.710000001</v>
      </c>
      <c r="Q93" s="48">
        <f t="shared" si="3"/>
        <v>14888384.369999999</v>
      </c>
      <c r="R93" s="118"/>
    </row>
    <row r="94" spans="1:18" ht="51" x14ac:dyDescent="0.25">
      <c r="A94" s="54"/>
      <c r="B94" s="54"/>
      <c r="C94" s="9" t="s">
        <v>218</v>
      </c>
      <c r="D94" s="13" t="s">
        <v>219</v>
      </c>
      <c r="E94" s="9">
        <v>10.31</v>
      </c>
      <c r="F94" s="53"/>
      <c r="G94" s="50">
        <f>SUM(G104,G107)</f>
        <v>10.31</v>
      </c>
      <c r="H94" s="51"/>
      <c r="I94" s="51"/>
      <c r="J94" s="51"/>
      <c r="K94" s="51"/>
      <c r="L94" s="9"/>
      <c r="M94" s="9"/>
      <c r="N94" s="9"/>
      <c r="O94" s="9"/>
      <c r="P94" s="9"/>
      <c r="Q94" s="9"/>
      <c r="R94" s="119" t="s">
        <v>333</v>
      </c>
    </row>
    <row r="95" spans="1:18" ht="38.25" x14ac:dyDescent="0.25">
      <c r="A95" s="54"/>
      <c r="B95" s="54"/>
      <c r="C95" s="9" t="s">
        <v>220</v>
      </c>
      <c r="D95" s="13" t="s">
        <v>221</v>
      </c>
      <c r="E95" s="9">
        <v>1</v>
      </c>
      <c r="F95" s="53"/>
      <c r="G95" s="50">
        <v>1</v>
      </c>
      <c r="H95" s="51"/>
      <c r="I95" s="51"/>
      <c r="J95" s="51"/>
      <c r="K95" s="51"/>
      <c r="L95" s="9"/>
      <c r="M95" s="9"/>
      <c r="N95" s="9"/>
      <c r="O95" s="9"/>
      <c r="P95" s="9"/>
      <c r="Q95" s="9"/>
      <c r="R95" s="119" t="s">
        <v>222</v>
      </c>
    </row>
    <row r="96" spans="1:18" ht="63.75" x14ac:dyDescent="0.25">
      <c r="A96" s="54"/>
      <c r="B96" s="54"/>
      <c r="C96" s="9" t="s">
        <v>223</v>
      </c>
      <c r="D96" s="13" t="s">
        <v>224</v>
      </c>
      <c r="E96" s="9">
        <v>10.34</v>
      </c>
      <c r="F96" s="53"/>
      <c r="G96" s="50">
        <v>10.34</v>
      </c>
      <c r="H96" s="51"/>
      <c r="I96" s="51"/>
      <c r="J96" s="51"/>
      <c r="K96" s="51"/>
      <c r="L96" s="9"/>
      <c r="M96" s="9"/>
      <c r="N96" s="9"/>
      <c r="O96" s="9"/>
      <c r="P96" s="9"/>
      <c r="Q96" s="9"/>
      <c r="R96" s="119" t="s">
        <v>334</v>
      </c>
    </row>
    <row r="97" spans="1:18" ht="51" x14ac:dyDescent="0.25">
      <c r="A97" s="54"/>
      <c r="B97" s="54"/>
      <c r="C97" s="9" t="s">
        <v>225</v>
      </c>
      <c r="D97" s="13" t="s">
        <v>226</v>
      </c>
      <c r="E97" s="9">
        <v>18</v>
      </c>
      <c r="F97" s="53"/>
      <c r="G97" s="50">
        <v>18</v>
      </c>
      <c r="H97" s="51"/>
      <c r="I97" s="51"/>
      <c r="J97" s="51"/>
      <c r="K97" s="51"/>
      <c r="L97" s="9"/>
      <c r="M97" s="9"/>
      <c r="N97" s="9"/>
      <c r="O97" s="9"/>
      <c r="P97" s="9"/>
      <c r="Q97" s="9"/>
      <c r="R97" s="119" t="s">
        <v>227</v>
      </c>
    </row>
    <row r="98" spans="1:18" ht="38.25" x14ac:dyDescent="0.25">
      <c r="A98" s="54"/>
      <c r="B98" s="54"/>
      <c r="C98" s="9" t="s">
        <v>228</v>
      </c>
      <c r="D98" s="13" t="s">
        <v>229</v>
      </c>
      <c r="E98" s="9">
        <v>9</v>
      </c>
      <c r="F98" s="53"/>
      <c r="G98" s="50">
        <v>9</v>
      </c>
      <c r="H98" s="51"/>
      <c r="I98" s="51"/>
      <c r="J98" s="51"/>
      <c r="K98" s="51"/>
      <c r="L98" s="9"/>
      <c r="M98" s="9"/>
      <c r="N98" s="9"/>
      <c r="O98" s="9"/>
      <c r="P98" s="9"/>
      <c r="Q98" s="9"/>
      <c r="R98" s="119" t="s">
        <v>335</v>
      </c>
    </row>
    <row r="99" spans="1:18" ht="76.5" x14ac:dyDescent="0.25">
      <c r="A99" s="54"/>
      <c r="B99" s="54"/>
      <c r="C99" s="9" t="s">
        <v>230</v>
      </c>
      <c r="D99" s="13" t="s">
        <v>231</v>
      </c>
      <c r="E99" s="9">
        <v>1</v>
      </c>
      <c r="F99" s="53"/>
      <c r="G99" s="50">
        <v>1</v>
      </c>
      <c r="H99" s="51"/>
      <c r="I99" s="51"/>
      <c r="J99" s="51"/>
      <c r="K99" s="51"/>
      <c r="L99" s="9"/>
      <c r="M99" s="9"/>
      <c r="N99" s="9"/>
      <c r="O99" s="9"/>
      <c r="P99" s="9"/>
      <c r="Q99" s="9"/>
      <c r="R99" s="110" t="s">
        <v>336</v>
      </c>
    </row>
    <row r="100" spans="1:18" ht="89.25" x14ac:dyDescent="0.25">
      <c r="A100" s="54"/>
      <c r="B100" s="54"/>
      <c r="C100" s="9" t="s">
        <v>232</v>
      </c>
      <c r="D100" s="13" t="s">
        <v>233</v>
      </c>
      <c r="E100" s="9">
        <v>1</v>
      </c>
      <c r="F100" s="53"/>
      <c r="G100" s="50">
        <v>1</v>
      </c>
      <c r="H100" s="51"/>
      <c r="I100" s="51"/>
      <c r="J100" s="51"/>
      <c r="K100" s="51"/>
      <c r="L100" s="9"/>
      <c r="M100" s="9"/>
      <c r="N100" s="9"/>
      <c r="O100" s="9"/>
      <c r="P100" s="9"/>
      <c r="Q100" s="9"/>
      <c r="R100" s="119" t="s">
        <v>337</v>
      </c>
    </row>
    <row r="101" spans="1:18" ht="63.75" x14ac:dyDescent="0.25">
      <c r="A101" s="54"/>
      <c r="B101" s="54"/>
      <c r="C101" s="9" t="s">
        <v>234</v>
      </c>
      <c r="D101" s="9" t="s">
        <v>235</v>
      </c>
      <c r="E101" s="9">
        <v>49</v>
      </c>
      <c r="F101" s="53"/>
      <c r="G101" s="50">
        <v>49</v>
      </c>
      <c r="H101" s="51"/>
      <c r="I101" s="51"/>
      <c r="J101" s="51"/>
      <c r="K101" s="51"/>
      <c r="L101" s="9"/>
      <c r="M101" s="9"/>
      <c r="N101" s="9"/>
      <c r="O101" s="9"/>
      <c r="P101" s="9"/>
      <c r="Q101" s="9"/>
      <c r="R101" s="110" t="s">
        <v>338</v>
      </c>
    </row>
    <row r="102" spans="1:18" ht="114.75" x14ac:dyDescent="0.25">
      <c r="A102" s="48" t="s">
        <v>236</v>
      </c>
      <c r="B102" s="48" t="s">
        <v>237</v>
      </c>
      <c r="C102" s="92" t="s">
        <v>223</v>
      </c>
      <c r="D102" s="77" t="s">
        <v>224</v>
      </c>
      <c r="E102" s="90">
        <v>10.34</v>
      </c>
      <c r="F102" s="53"/>
      <c r="G102" s="55">
        <v>4.28</v>
      </c>
      <c r="H102" s="21">
        <v>2017</v>
      </c>
      <c r="I102" s="21">
        <v>2018</v>
      </c>
      <c r="J102" s="21" t="s">
        <v>58</v>
      </c>
      <c r="K102" s="15" t="s">
        <v>238</v>
      </c>
      <c r="L102" s="21">
        <v>1133405.57</v>
      </c>
      <c r="M102" s="21">
        <v>335362.46000000002</v>
      </c>
      <c r="N102" s="9">
        <v>798043.11</v>
      </c>
      <c r="O102" s="9">
        <v>1133405.57</v>
      </c>
      <c r="P102" s="9">
        <v>335362.46000000002</v>
      </c>
      <c r="Q102" s="9">
        <v>798043.11</v>
      </c>
      <c r="R102" s="110" t="s">
        <v>339</v>
      </c>
    </row>
    <row r="103" spans="1:18" ht="89.25" x14ac:dyDescent="0.25">
      <c r="A103" s="48" t="s">
        <v>239</v>
      </c>
      <c r="B103" s="48" t="s">
        <v>240</v>
      </c>
      <c r="C103" s="92" t="s">
        <v>223</v>
      </c>
      <c r="D103" s="67" t="s">
        <v>224</v>
      </c>
      <c r="E103" s="94">
        <v>6</v>
      </c>
      <c r="F103" s="53"/>
      <c r="G103" s="55">
        <v>6.06</v>
      </c>
      <c r="H103" s="21">
        <v>2017</v>
      </c>
      <c r="I103" s="21">
        <v>2019</v>
      </c>
      <c r="J103" s="21" t="s">
        <v>58</v>
      </c>
      <c r="K103" s="15" t="s">
        <v>241</v>
      </c>
      <c r="L103" s="9">
        <v>1699859.06</v>
      </c>
      <c r="M103" s="9">
        <v>180000</v>
      </c>
      <c r="N103" s="9">
        <v>1519859.06</v>
      </c>
      <c r="O103" s="9">
        <v>1083678.78</v>
      </c>
      <c r="P103" s="9">
        <v>164684.78</v>
      </c>
      <c r="Q103" s="9">
        <v>918994</v>
      </c>
      <c r="R103" s="110" t="s">
        <v>340</v>
      </c>
    </row>
    <row r="104" spans="1:18" ht="132.75" customHeight="1" x14ac:dyDescent="0.25">
      <c r="A104" s="48" t="s">
        <v>242</v>
      </c>
      <c r="B104" s="48" t="s">
        <v>243</v>
      </c>
      <c r="C104" s="21" t="s">
        <v>218</v>
      </c>
      <c r="D104" s="21" t="s">
        <v>244</v>
      </c>
      <c r="E104" s="95">
        <v>9.68</v>
      </c>
      <c r="F104" s="53"/>
      <c r="G104" s="50">
        <v>9.68</v>
      </c>
      <c r="H104" s="9">
        <v>2019</v>
      </c>
      <c r="I104" s="9">
        <v>2023</v>
      </c>
      <c r="J104" s="9" t="s">
        <v>58</v>
      </c>
      <c r="K104" s="9" t="s">
        <v>245</v>
      </c>
      <c r="L104" s="9">
        <f>SUM(M104:N104)</f>
        <v>11354277.359999999</v>
      </c>
      <c r="M104" s="9">
        <v>3364460.91</v>
      </c>
      <c r="N104" s="9">
        <v>7989816.4500000002</v>
      </c>
      <c r="O104" s="9">
        <v>12022468.35</v>
      </c>
      <c r="P104" s="9">
        <v>3460344.3</v>
      </c>
      <c r="Q104" s="9">
        <v>8562124.0500000007</v>
      </c>
      <c r="R104" s="110" t="s">
        <v>246</v>
      </c>
    </row>
    <row r="105" spans="1:18" ht="51" x14ac:dyDescent="0.25">
      <c r="A105" s="78"/>
      <c r="B105" s="78"/>
      <c r="C105" s="21" t="s">
        <v>225</v>
      </c>
      <c r="D105" s="9" t="s">
        <v>247</v>
      </c>
      <c r="E105" s="21">
        <v>7</v>
      </c>
      <c r="F105" s="53"/>
      <c r="G105" s="49">
        <v>7</v>
      </c>
      <c r="H105" s="21"/>
      <c r="I105" s="21"/>
      <c r="J105" s="21"/>
      <c r="K105" s="21"/>
      <c r="L105" s="21"/>
      <c r="M105" s="21"/>
      <c r="N105" s="9"/>
      <c r="O105" s="9"/>
      <c r="P105" s="9"/>
      <c r="Q105" s="9"/>
      <c r="R105" s="110" t="s">
        <v>341</v>
      </c>
    </row>
    <row r="106" spans="1:18" ht="102" x14ac:dyDescent="0.25">
      <c r="A106" s="48" t="s">
        <v>248</v>
      </c>
      <c r="B106" s="48" t="s">
        <v>249</v>
      </c>
      <c r="C106" s="21" t="s">
        <v>225</v>
      </c>
      <c r="D106" s="67" t="s">
        <v>226</v>
      </c>
      <c r="E106" s="21">
        <v>1</v>
      </c>
      <c r="F106" s="53"/>
      <c r="G106" s="55">
        <v>1</v>
      </c>
      <c r="H106" s="21">
        <v>2018</v>
      </c>
      <c r="I106" s="21">
        <v>2019</v>
      </c>
      <c r="J106" s="21" t="s">
        <v>58</v>
      </c>
      <c r="K106" s="15" t="s">
        <v>250</v>
      </c>
      <c r="L106" s="21">
        <v>75204</v>
      </c>
      <c r="M106" s="21">
        <v>35698</v>
      </c>
      <c r="N106" s="9">
        <v>39506</v>
      </c>
      <c r="O106" s="9">
        <v>69606.45</v>
      </c>
      <c r="P106" s="9">
        <v>35698</v>
      </c>
      <c r="Q106" s="9">
        <v>33908.449999999997</v>
      </c>
      <c r="R106" s="110" t="s">
        <v>342</v>
      </c>
    </row>
    <row r="107" spans="1:18" ht="63.75" x14ac:dyDescent="0.25">
      <c r="A107" s="48" t="s">
        <v>251</v>
      </c>
      <c r="B107" s="48" t="s">
        <v>252</v>
      </c>
      <c r="C107" s="21" t="s">
        <v>218</v>
      </c>
      <c r="D107" s="9" t="s">
        <v>244</v>
      </c>
      <c r="E107" s="55">
        <v>0.63</v>
      </c>
      <c r="F107" s="53"/>
      <c r="G107" s="55">
        <v>0.63</v>
      </c>
      <c r="H107" s="21">
        <v>2020</v>
      </c>
      <c r="I107" s="9">
        <v>2023</v>
      </c>
      <c r="J107" s="21" t="s">
        <v>58</v>
      </c>
      <c r="K107" s="9" t="s">
        <v>253</v>
      </c>
      <c r="L107" s="9">
        <v>1582320.25</v>
      </c>
      <c r="M107" s="9">
        <v>560022.92000000004</v>
      </c>
      <c r="N107" s="9">
        <v>1022297.33</v>
      </c>
      <c r="O107" s="9">
        <v>1423840.16</v>
      </c>
      <c r="P107" s="9">
        <v>256146.12</v>
      </c>
      <c r="Q107" s="9">
        <v>1167694.04</v>
      </c>
      <c r="R107" s="110" t="s">
        <v>343</v>
      </c>
    </row>
    <row r="108" spans="1:18" ht="51" x14ac:dyDescent="0.25">
      <c r="A108" s="78"/>
      <c r="B108" s="78"/>
      <c r="C108" s="22" t="s">
        <v>225</v>
      </c>
      <c r="D108" s="23" t="s">
        <v>247</v>
      </c>
      <c r="E108" s="22">
        <v>1</v>
      </c>
      <c r="F108" s="53"/>
      <c r="G108" s="79">
        <v>1</v>
      </c>
      <c r="H108" s="22"/>
      <c r="I108" s="22"/>
      <c r="J108" s="22"/>
      <c r="K108" s="22"/>
      <c r="L108" s="22"/>
      <c r="M108" s="22"/>
      <c r="N108" s="9"/>
      <c r="O108" s="9"/>
      <c r="P108" s="9"/>
      <c r="Q108" s="9"/>
      <c r="R108" s="125" t="s">
        <v>344</v>
      </c>
    </row>
    <row r="109" spans="1:18" ht="89.25" x14ac:dyDescent="0.25">
      <c r="A109" s="48" t="s">
        <v>254</v>
      </c>
      <c r="B109" s="48" t="s">
        <v>255</v>
      </c>
      <c r="C109" s="96" t="s">
        <v>225</v>
      </c>
      <c r="D109" s="64" t="s">
        <v>226</v>
      </c>
      <c r="E109" s="58">
        <v>1</v>
      </c>
      <c r="F109" s="53"/>
      <c r="G109" s="55">
        <v>1</v>
      </c>
      <c r="H109" s="21">
        <v>2018</v>
      </c>
      <c r="I109" s="21">
        <v>2019</v>
      </c>
      <c r="J109" s="21" t="s">
        <v>58</v>
      </c>
      <c r="K109" s="15" t="s">
        <v>256</v>
      </c>
      <c r="L109" s="21">
        <v>82952</v>
      </c>
      <c r="M109" s="21">
        <v>35698</v>
      </c>
      <c r="N109" s="9">
        <v>47254</v>
      </c>
      <c r="O109" s="9">
        <v>82185.36</v>
      </c>
      <c r="P109" s="9">
        <v>35698</v>
      </c>
      <c r="Q109" s="9">
        <v>46487.360000000001</v>
      </c>
      <c r="R109" s="110" t="s">
        <v>257</v>
      </c>
    </row>
    <row r="110" spans="1:18" ht="76.5" x14ac:dyDescent="0.25">
      <c r="A110" s="48" t="s">
        <v>258</v>
      </c>
      <c r="B110" s="48" t="s">
        <v>259</v>
      </c>
      <c r="C110" s="96" t="s">
        <v>225</v>
      </c>
      <c r="D110" s="63" t="s">
        <v>226</v>
      </c>
      <c r="E110" s="58">
        <v>8</v>
      </c>
      <c r="F110" s="53"/>
      <c r="G110" s="55">
        <v>8</v>
      </c>
      <c r="H110" s="21">
        <v>2018</v>
      </c>
      <c r="I110" s="21">
        <v>2018</v>
      </c>
      <c r="J110" s="21" t="s">
        <v>58</v>
      </c>
      <c r="K110" s="15" t="s">
        <v>260</v>
      </c>
      <c r="L110" s="9">
        <v>827754</v>
      </c>
      <c r="M110" s="9">
        <v>293760</v>
      </c>
      <c r="N110" s="9">
        <v>533994</v>
      </c>
      <c r="O110" s="9">
        <v>759282.15</v>
      </c>
      <c r="P110" s="9">
        <v>293760</v>
      </c>
      <c r="Q110" s="9">
        <v>465522.15</v>
      </c>
      <c r="R110" s="110" t="s">
        <v>345</v>
      </c>
    </row>
    <row r="111" spans="1:18" ht="63.75" x14ac:dyDescent="0.25">
      <c r="A111" s="48" t="s">
        <v>261</v>
      </c>
      <c r="B111" s="48" t="s">
        <v>262</v>
      </c>
      <c r="C111" s="96" t="s">
        <v>228</v>
      </c>
      <c r="D111" s="63" t="s">
        <v>229</v>
      </c>
      <c r="E111" s="58">
        <v>9</v>
      </c>
      <c r="F111" s="53"/>
      <c r="G111" s="55">
        <v>9</v>
      </c>
      <c r="H111" s="21">
        <v>2016</v>
      </c>
      <c r="I111" s="21">
        <v>2019</v>
      </c>
      <c r="J111" s="21" t="s">
        <v>58</v>
      </c>
      <c r="K111" s="15" t="s">
        <v>263</v>
      </c>
      <c r="L111" s="9">
        <v>1655525.69</v>
      </c>
      <c r="M111" s="9">
        <v>1407196.83</v>
      </c>
      <c r="N111" s="9">
        <v>248328.86</v>
      </c>
      <c r="O111" s="9">
        <v>1655525.06</v>
      </c>
      <c r="P111" s="9">
        <v>1377987.43</v>
      </c>
      <c r="Q111" s="9">
        <v>277537.63</v>
      </c>
      <c r="R111" s="110" t="s">
        <v>264</v>
      </c>
    </row>
    <row r="112" spans="1:18" ht="89.25" x14ac:dyDescent="0.25">
      <c r="A112" s="70"/>
      <c r="B112" s="70"/>
      <c r="C112" s="97" t="s">
        <v>232</v>
      </c>
      <c r="D112" s="13" t="s">
        <v>233</v>
      </c>
      <c r="E112" s="74">
        <v>1</v>
      </c>
      <c r="F112" s="72"/>
      <c r="G112" s="73">
        <v>1</v>
      </c>
      <c r="H112" s="71"/>
      <c r="I112" s="71"/>
      <c r="J112" s="71"/>
      <c r="K112" s="19"/>
      <c r="L112" s="23"/>
      <c r="M112" s="23"/>
      <c r="N112" s="23"/>
      <c r="O112" s="23"/>
      <c r="P112" s="23"/>
      <c r="Q112" s="23"/>
      <c r="R112" s="126" t="s">
        <v>346</v>
      </c>
    </row>
    <row r="113" spans="1:18" ht="63.75" x14ac:dyDescent="0.25">
      <c r="A113" s="70" t="s">
        <v>265</v>
      </c>
      <c r="B113" s="70" t="s">
        <v>266</v>
      </c>
      <c r="C113" s="98" t="s">
        <v>220</v>
      </c>
      <c r="D113" s="99" t="s">
        <v>221</v>
      </c>
      <c r="E113" s="74">
        <v>1</v>
      </c>
      <c r="F113" s="72"/>
      <c r="G113" s="73">
        <v>1</v>
      </c>
      <c r="H113" s="71">
        <v>2018</v>
      </c>
      <c r="I113" s="71">
        <v>2020</v>
      </c>
      <c r="J113" s="71" t="s">
        <v>58</v>
      </c>
      <c r="K113" s="19" t="s">
        <v>267</v>
      </c>
      <c r="L113" s="71">
        <v>239943</v>
      </c>
      <c r="M113" s="71">
        <v>203951.55</v>
      </c>
      <c r="N113" s="23">
        <v>35991.449999999997</v>
      </c>
      <c r="O113" s="23">
        <v>95977.2</v>
      </c>
      <c r="P113" s="23">
        <v>81580.62</v>
      </c>
      <c r="Q113" s="23">
        <v>14396.58</v>
      </c>
      <c r="R113" s="127" t="s">
        <v>347</v>
      </c>
    </row>
    <row r="114" spans="1:18" ht="102" x14ac:dyDescent="0.25">
      <c r="A114" s="100" t="s">
        <v>268</v>
      </c>
      <c r="B114" s="101" t="s">
        <v>269</v>
      </c>
      <c r="C114" s="102" t="s">
        <v>234</v>
      </c>
      <c r="D114" s="103" t="s">
        <v>235</v>
      </c>
      <c r="E114" s="104">
        <v>49</v>
      </c>
      <c r="F114" s="53"/>
      <c r="G114" s="105">
        <v>49</v>
      </c>
      <c r="H114" s="106">
        <v>2019</v>
      </c>
      <c r="I114" s="106">
        <v>2021</v>
      </c>
      <c r="J114" s="106" t="s">
        <v>58</v>
      </c>
      <c r="K114" s="107" t="s">
        <v>270</v>
      </c>
      <c r="L114" s="108">
        <v>16706060</v>
      </c>
      <c r="M114" s="108">
        <v>14102383</v>
      </c>
      <c r="N114" s="108">
        <v>2603677</v>
      </c>
      <c r="O114" s="108">
        <v>16706060</v>
      </c>
      <c r="P114" s="108">
        <v>14102383</v>
      </c>
      <c r="Q114" s="108">
        <v>2603677</v>
      </c>
      <c r="R114" s="128" t="s">
        <v>348</v>
      </c>
    </row>
    <row r="115" spans="1:18" x14ac:dyDescent="0.25">
      <c r="A115" s="6"/>
      <c r="B115" s="6"/>
      <c r="C115" s="7"/>
      <c r="D115" s="7"/>
      <c r="E115" s="8"/>
      <c r="F115" s="7"/>
      <c r="G115" s="8"/>
      <c r="H115" s="8"/>
      <c r="I115" s="8"/>
      <c r="J115" s="8"/>
      <c r="K115" s="10"/>
      <c r="L115" s="7"/>
      <c r="M115" s="7"/>
      <c r="N115" s="7"/>
      <c r="O115" s="7"/>
      <c r="P115" s="7"/>
      <c r="Q115" s="7"/>
      <c r="R115" s="11"/>
    </row>
    <row r="116" spans="1:18" ht="23.1" customHeight="1" x14ac:dyDescent="0.25">
      <c r="A116" s="176" t="s">
        <v>271</v>
      </c>
      <c r="B116" s="176"/>
      <c r="C116" s="176"/>
      <c r="D116" s="176"/>
      <c r="E116" s="176"/>
      <c r="F116" s="176"/>
      <c r="G116" s="176"/>
      <c r="H116" s="176"/>
      <c r="I116" s="176"/>
      <c r="J116" s="176"/>
      <c r="K116" s="176"/>
      <c r="L116" s="176"/>
      <c r="M116" s="176"/>
      <c r="N116" s="176"/>
      <c r="O116" s="176"/>
      <c r="P116" s="176"/>
      <c r="Q116" s="176"/>
      <c r="R116" s="176"/>
    </row>
    <row r="117" spans="1:18" ht="23.1" customHeight="1" x14ac:dyDescent="0.25">
      <c r="A117" s="176" t="s">
        <v>272</v>
      </c>
      <c r="B117" s="176"/>
      <c r="C117" s="176"/>
      <c r="D117" s="176"/>
      <c r="E117" s="176"/>
      <c r="F117" s="176"/>
      <c r="G117" s="176"/>
      <c r="H117" s="176"/>
      <c r="I117" s="176"/>
      <c r="J117" s="176"/>
      <c r="K117" s="176"/>
      <c r="L117" s="176"/>
      <c r="M117" s="176"/>
      <c r="N117" s="176"/>
      <c r="O117" s="176"/>
      <c r="P117" s="176"/>
      <c r="Q117" s="176"/>
      <c r="R117" s="176"/>
    </row>
    <row r="118" spans="1:18" ht="34.5" customHeight="1" x14ac:dyDescent="0.25">
      <c r="A118" s="175" t="s">
        <v>273</v>
      </c>
      <c r="B118" s="175"/>
      <c r="C118" s="175"/>
      <c r="D118" s="175"/>
      <c r="E118" s="175"/>
      <c r="F118" s="175"/>
      <c r="G118" s="175"/>
      <c r="H118" s="175"/>
      <c r="I118" s="175"/>
      <c r="J118" s="175"/>
      <c r="K118" s="175"/>
      <c r="L118" s="175"/>
      <c r="M118" s="175"/>
      <c r="N118" s="175"/>
      <c r="O118" s="175"/>
      <c r="P118" s="175"/>
      <c r="Q118" s="175"/>
      <c r="R118" s="175"/>
    </row>
    <row r="119" spans="1:18" ht="23.1" customHeight="1" x14ac:dyDescent="0.25">
      <c r="A119" s="175" t="s">
        <v>274</v>
      </c>
      <c r="B119" s="175"/>
      <c r="C119" s="175"/>
      <c r="D119" s="175"/>
      <c r="E119" s="175"/>
      <c r="F119" s="175"/>
      <c r="G119" s="175"/>
      <c r="H119" s="175"/>
      <c r="I119" s="175"/>
      <c r="J119" s="175"/>
      <c r="K119" s="175"/>
      <c r="L119" s="175"/>
      <c r="M119" s="175"/>
      <c r="N119" s="175"/>
      <c r="O119" s="175"/>
      <c r="P119" s="175"/>
      <c r="Q119" s="175"/>
      <c r="R119" s="175"/>
    </row>
    <row r="120" spans="1:18" x14ac:dyDescent="0.25">
      <c r="A120" s="175" t="s">
        <v>275</v>
      </c>
      <c r="B120" s="175"/>
      <c r="C120" s="175"/>
      <c r="D120" s="175"/>
      <c r="E120" s="175"/>
      <c r="F120" s="175"/>
      <c r="G120" s="175"/>
      <c r="H120" s="175"/>
      <c r="I120" s="175"/>
      <c r="J120" s="175"/>
      <c r="K120" s="175"/>
      <c r="L120" s="175"/>
      <c r="M120" s="175"/>
      <c r="N120" s="175"/>
      <c r="O120" s="175"/>
      <c r="P120" s="175"/>
      <c r="Q120" s="175"/>
      <c r="R120" s="175"/>
    </row>
    <row r="121" spans="1:18" ht="23.1" customHeight="1" x14ac:dyDescent="0.25">
      <c r="A121" s="175" t="s">
        <v>276</v>
      </c>
      <c r="B121" s="175"/>
      <c r="C121" s="175"/>
      <c r="D121" s="175"/>
      <c r="E121" s="175"/>
      <c r="F121" s="175"/>
      <c r="G121" s="175"/>
      <c r="H121" s="175"/>
      <c r="I121" s="175"/>
      <c r="J121" s="175"/>
      <c r="K121" s="175"/>
      <c r="L121" s="175"/>
      <c r="M121" s="175"/>
      <c r="N121" s="175"/>
      <c r="O121" s="175"/>
      <c r="P121" s="175"/>
      <c r="Q121" s="175"/>
      <c r="R121" s="175"/>
    </row>
  </sheetData>
  <mergeCells count="53">
    <mergeCell ref="A121:R121"/>
    <mergeCell ref="A116:R116"/>
    <mergeCell ref="A117:R117"/>
    <mergeCell ref="A118:R118"/>
    <mergeCell ref="A119:R119"/>
    <mergeCell ref="A120:R120"/>
    <mergeCell ref="N91:N92"/>
    <mergeCell ref="O91:O92"/>
    <mergeCell ref="P91:P92"/>
    <mergeCell ref="Q91:Q92"/>
    <mergeCell ref="R91:R92"/>
    <mergeCell ref="O34:O38"/>
    <mergeCell ref="P34:P38"/>
    <mergeCell ref="Q34:Q38"/>
    <mergeCell ref="A91:A92"/>
    <mergeCell ref="B91:B92"/>
    <mergeCell ref="C91:C92"/>
    <mergeCell ref="D91:D92"/>
    <mergeCell ref="E91:E92"/>
    <mergeCell ref="F91:F92"/>
    <mergeCell ref="G91:G92"/>
    <mergeCell ref="H91:H92"/>
    <mergeCell ref="I91:I92"/>
    <mergeCell ref="J91:J92"/>
    <mergeCell ref="K91:K92"/>
    <mergeCell ref="L91:L92"/>
    <mergeCell ref="M91:M92"/>
    <mergeCell ref="J34:J38"/>
    <mergeCell ref="K34:K38"/>
    <mergeCell ref="L34:L38"/>
    <mergeCell ref="M34:M38"/>
    <mergeCell ref="N34:N38"/>
    <mergeCell ref="E34:E38"/>
    <mergeCell ref="F34:F38"/>
    <mergeCell ref="G34:G38"/>
    <mergeCell ref="H34:H38"/>
    <mergeCell ref="I34:I38"/>
    <mergeCell ref="R34:R38"/>
    <mergeCell ref="F5:P5"/>
    <mergeCell ref="J8:M8"/>
    <mergeCell ref="H10:K10"/>
    <mergeCell ref="A6:R6"/>
    <mergeCell ref="A7:R7"/>
    <mergeCell ref="A10:A11"/>
    <mergeCell ref="B10:B11"/>
    <mergeCell ref="C10:G10"/>
    <mergeCell ref="L10:N10"/>
    <mergeCell ref="O10:Q10"/>
    <mergeCell ref="R10:R11"/>
    <mergeCell ref="A34:A38"/>
    <mergeCell ref="B34:B38"/>
    <mergeCell ref="C34:C38"/>
    <mergeCell ref="D34:D38"/>
  </mergeCells>
  <pageMargins left="0.7" right="0.7" top="0.75" bottom="0.75" header="0.3" footer="0.3"/>
  <pageSetup paperSize="9" scale="53" fitToHeight="0" orientation="landscape" r:id="rId1"/>
  <ignoredErrors>
    <ignoredError sqref="L24:L25 L40:L63 L30" formulaRange="1"/>
    <ignoredError sqref="O90:Q9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0EEB513B18D3498EA07ABA383818DE" ma:contentTypeVersion="6" ma:contentTypeDescription="Create a new document." ma:contentTypeScope="" ma:versionID="067f0989577f2de6b074a3a0126e8c96">
  <xsd:schema xmlns:xsd="http://www.w3.org/2001/XMLSchema" xmlns:xs="http://www.w3.org/2001/XMLSchema" xmlns:p="http://schemas.microsoft.com/office/2006/metadata/properties" xmlns:ns2="0f1b6211-af94-4103-917b-42bed8a6932d" xmlns:ns3="a5587eec-72ae-458d-8672-d225957edd1e" targetNamespace="http://schemas.microsoft.com/office/2006/metadata/properties" ma:root="true" ma:fieldsID="b782cc071f1c406ef6b8e208fec75fd0" ns2:_="" ns3:_="">
    <xsd:import namespace="0f1b6211-af94-4103-917b-42bed8a6932d"/>
    <xsd:import namespace="a5587eec-72ae-458d-8672-d225957edd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1b6211-af94-4103-917b-42bed8a693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87eec-72ae-458d-8672-d225957edd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33347-B254-40DB-92B2-848A664B0AE8}">
  <ds:schemaRefs>
    <ds:schemaRef ds:uri="a5587eec-72ae-458d-8672-d225957edd1e"/>
    <ds:schemaRef ds:uri="http://purl.org/dc/terms/"/>
    <ds:schemaRef ds:uri="http://schemas.openxmlformats.org/package/2006/metadata/core-properties"/>
    <ds:schemaRef ds:uri="0f1b6211-af94-4103-917b-42bed8a6932d"/>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83415C3-88CF-4C0C-B1E0-3D66CBDFB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1b6211-af94-4103-917b-42bed8a6932d"/>
    <ds:schemaRef ds:uri="a5587eec-72ae-458d-8672-d225957ed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156C71-A540-4087-BF36-06A8EDB698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Manager/>
  <Company>IRD prie VRM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Eglė Šarkauskaitė</dc:creator>
  <cp:keywords/>
  <dc:description/>
  <cp:lastModifiedBy>Windows User</cp:lastModifiedBy>
  <cp:revision/>
  <cp:lastPrinted>2024-01-25T14:24:23Z</cp:lastPrinted>
  <dcterms:created xsi:type="dcterms:W3CDTF">2020-01-23T06:42:18Z</dcterms:created>
  <dcterms:modified xsi:type="dcterms:W3CDTF">2024-02-14T06:49:46Z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0x010100120EEB513B18D3498EA07ABA383818DE</vt:lpwstr>
  </property>
</Properties>
</file>