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urbaci\Desktop\"/>
    </mc:Choice>
  </mc:AlternateContent>
  <bookViews>
    <workbookView xWindow="0" yWindow="0" windowWidth="15765" windowHeight="5550"/>
  </bookViews>
  <sheets>
    <sheet name="Planas" sheetId="2" r:id="rId1"/>
  </sheets>
  <definedNames>
    <definedName name="_xlnm.Print_Area" localSheetId="0">Planas!$A$1:$L$135</definedName>
    <definedName name="_xlnm.Print_Titles" localSheetId="0">Planas!$4:$6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0" i="2" s="1"/>
  <c r="F11" i="2"/>
  <c r="F10" i="2" s="1"/>
  <c r="G11" i="2"/>
  <c r="G10" i="2" s="1"/>
  <c r="E16" i="2"/>
  <c r="F16" i="2"/>
  <c r="G16" i="2"/>
  <c r="E20" i="2"/>
  <c r="F20" i="2"/>
  <c r="G20" i="2"/>
  <c r="E24" i="2"/>
  <c r="E23" i="2" s="1"/>
  <c r="E22" i="2" s="1"/>
  <c r="F24" i="2"/>
  <c r="F23" i="2" s="1"/>
  <c r="F22" i="2" s="1"/>
  <c r="G24" i="2"/>
  <c r="G23" i="2" s="1"/>
  <c r="G22" i="2" s="1"/>
  <c r="E33" i="2"/>
  <c r="E32" i="2" s="1"/>
  <c r="E29" i="2" s="1"/>
  <c r="F33" i="2"/>
  <c r="F32" i="2" s="1"/>
  <c r="F29" i="2" s="1"/>
  <c r="G33" i="2"/>
  <c r="G32" i="2" s="1"/>
  <c r="G29" i="2" s="1"/>
  <c r="E36" i="2"/>
  <c r="F36" i="2"/>
  <c r="G36" i="2"/>
  <c r="E42" i="2"/>
  <c r="F42" i="2"/>
  <c r="G42" i="2"/>
  <c r="E46" i="2"/>
  <c r="F46" i="2"/>
  <c r="G46" i="2"/>
  <c r="E53" i="2"/>
  <c r="F53" i="2"/>
  <c r="G53" i="2"/>
  <c r="E57" i="2"/>
  <c r="F57" i="2"/>
  <c r="G57" i="2"/>
  <c r="E61" i="2"/>
  <c r="F61" i="2"/>
  <c r="G61" i="2"/>
  <c r="E65" i="2"/>
  <c r="F65" i="2"/>
  <c r="G65" i="2"/>
  <c r="E69" i="2"/>
  <c r="F69" i="2"/>
  <c r="G69" i="2"/>
  <c r="E73" i="2"/>
  <c r="F73" i="2"/>
  <c r="G73" i="2"/>
  <c r="E77" i="2"/>
  <c r="F77" i="2"/>
  <c r="G77" i="2"/>
  <c r="E82" i="2"/>
  <c r="F82" i="2"/>
  <c r="G82" i="2"/>
  <c r="E94" i="2"/>
  <c r="F94" i="2"/>
  <c r="G94" i="2"/>
  <c r="F98" i="2"/>
  <c r="G98" i="2"/>
  <c r="E105" i="2"/>
  <c r="F105" i="2"/>
  <c r="G105" i="2"/>
  <c r="E109" i="2"/>
  <c r="F109" i="2"/>
  <c r="G109" i="2"/>
  <c r="E112" i="2"/>
  <c r="F112" i="2"/>
  <c r="G112" i="2"/>
  <c r="E117" i="2"/>
  <c r="F117" i="2"/>
  <c r="G117" i="2"/>
  <c r="E120" i="2"/>
  <c r="F120" i="2"/>
  <c r="G120" i="2"/>
  <c r="E125" i="2"/>
  <c r="F125" i="2"/>
  <c r="G125" i="2"/>
  <c r="E130" i="2"/>
  <c r="E129" i="2" s="1"/>
  <c r="F130" i="2"/>
  <c r="F129" i="2" s="1"/>
  <c r="G130" i="2"/>
  <c r="G129" i="2" s="1"/>
  <c r="F103" i="2" l="1"/>
  <c r="F84" i="2"/>
  <c r="E84" i="2"/>
  <c r="E15" i="2"/>
  <c r="E9" i="2" s="1"/>
  <c r="E8" i="2" s="1"/>
  <c r="E124" i="2"/>
  <c r="F15" i="2"/>
  <c r="F9" i="2" s="1"/>
  <c r="F8" i="2" s="1"/>
  <c r="G114" i="2"/>
  <c r="G103" i="2"/>
  <c r="G102" i="2" s="1"/>
  <c r="G84" i="2"/>
  <c r="G15" i="2"/>
  <c r="G9" i="2" s="1"/>
  <c r="G8" i="2" s="1"/>
  <c r="E41" i="2"/>
  <c r="E40" i="2" s="1"/>
  <c r="F41" i="2"/>
  <c r="E103" i="2"/>
  <c r="G41" i="2"/>
  <c r="G124" i="2"/>
  <c r="F114" i="2"/>
  <c r="E114" i="2"/>
  <c r="F124" i="2"/>
  <c r="F102" i="2" l="1"/>
  <c r="F40" i="2"/>
  <c r="G40" i="2"/>
  <c r="G39" i="2" s="1"/>
  <c r="G7" i="2" s="1"/>
  <c r="E102" i="2"/>
  <c r="E39" i="2" s="1"/>
  <c r="E7" i="2" s="1"/>
  <c r="F39" i="2" l="1"/>
  <c r="F7" i="2" s="1"/>
</calcChain>
</file>

<file path=xl/sharedStrings.xml><?xml version="1.0" encoding="utf-8"?>
<sst xmlns="http://schemas.openxmlformats.org/spreadsheetml/2006/main" count="704" uniqueCount="320">
  <si>
    <t>ATVIRUMO IR BENDRADARBIAVIMO, PLĖTOJANT MIESTO EKONOMIKĄ, KULTŪRĄ IR TURIZMĄ, PROGRAMOS</t>
  </si>
  <si>
    <t>PAPRIEMONIŲ IR JŲ IŠLAIDŲ, VERTINIMO KRITERIJŲ IR RODIKLIŲ SUVESTINĖ</t>
  </si>
  <si>
    <t>Kodas</t>
  </si>
  <si>
    <t>Pavadinimas</t>
  </si>
  <si>
    <t>Vykdytojas</t>
  </si>
  <si>
    <t>SP lėšos</t>
  </si>
  <si>
    <t>2023 m. skirta lėšų</t>
  </si>
  <si>
    <t>2024 m. skirta lėšų</t>
  </si>
  <si>
    <t>2025 m. skirta lėšų</t>
  </si>
  <si>
    <t>SVP veiklos efektyvumo kriterijai</t>
  </si>
  <si>
    <t>Mato vnt.</t>
  </si>
  <si>
    <t>Planas</t>
  </si>
  <si>
    <t>2023 m.</t>
  </si>
  <si>
    <t>2024 m.</t>
  </si>
  <si>
    <t>2025 m.</t>
  </si>
  <si>
    <t>1</t>
  </si>
  <si>
    <t>Atvirumo ir bendradarbiavimo, plėtojant miesto ekonomiką, kultūrą ir turizmą, programa</t>
  </si>
  <si>
    <t>1.1</t>
  </si>
  <si>
    <t>Modernus ir aukštą pridėtinę vertę kuriantis technologijų miestas</t>
  </si>
  <si>
    <t>1.1.1</t>
  </si>
  <si>
    <t>Stiprinti kryptingą ekonominę specializaciją, pritraukiant tiesiogines užsienio ir vietos investicijas</t>
  </si>
  <si>
    <t>1.1.1.1</t>
  </si>
  <si>
    <t>Siekti, kad Kaunas būtų prioritetinė steigimosi ir plėtros vieta aukštos pridėtinės vertės investuotojams ir verslams</t>
  </si>
  <si>
    <t>1.1.1.1.001</t>
  </si>
  <si>
    <t>Kauno miesto savivaldybės administracijos darbuotojų, Kauno miesto savivaldybės vadovybės  ir tarybos narių komandiruotės</t>
  </si>
  <si>
    <t>Personalo valdymo skyrius</t>
  </si>
  <si>
    <t>1.1.2.</t>
  </si>
  <si>
    <t>Į komandiruotes vykusių Kauno miesto savivaldybės administracijos darbuotojų skaičius</t>
  </si>
  <si>
    <t>Vnt.</t>
  </si>
  <si>
    <t>120,00</t>
  </si>
  <si>
    <t>140,00</t>
  </si>
  <si>
    <t>Kauno miesto savivaldybės administracijos darbuotojų komandiruočių atvejų skaičius</t>
  </si>
  <si>
    <t>160,00</t>
  </si>
  <si>
    <t>Į komandiruotes vykusių Kauno miesto savivaldybės vadovybės  ir tarybos narių skaičius</t>
  </si>
  <si>
    <t>16,00</t>
  </si>
  <si>
    <t>20,00</t>
  </si>
  <si>
    <t>Kauno miesto savivaldybės vadovybės  ir tarybos narių komandiruočių atvejų skaičius</t>
  </si>
  <si>
    <t>28,00</t>
  </si>
  <si>
    <t>1.1.1.2</t>
  </si>
  <si>
    <t>Vystyti tarptautinio miesto žinomumą ir įvaizdį didinančią rinkodarą</t>
  </si>
  <si>
    <t>1.1.1.2.001</t>
  </si>
  <si>
    <t>Tarptautinės rinkodaros ir turizmo plėtros skatinimas, palankių sąlygų investicijoms Kaune sudarymas</t>
  </si>
  <si>
    <t>Investicijų ir projektų skyrius</t>
  </si>
  <si>
    <t>Investicinės aplinkos gerinimo projektų skaičius</t>
  </si>
  <si>
    <t>5,00</t>
  </si>
  <si>
    <t>Naujai sukurtų turizmo produktų skaičius</t>
  </si>
  <si>
    <t>10,00</t>
  </si>
  <si>
    <t>Suteiktų konsultacijų skaičius (Investicijų, konferencijų, startuolių, relokacijos klausimais)</t>
  </si>
  <si>
    <t>55,00</t>
  </si>
  <si>
    <t>E. rinkodaros priemonėmis pasiektų vartotojų skaičius tikslinėse rinkose</t>
  </si>
  <si>
    <t>4 000 000,00</t>
  </si>
  <si>
    <t>1.1.1.2.002</t>
  </si>
  <si>
    <t>Kauno miesto narystė Baltijos miestų sąjungoje</t>
  </si>
  <si>
    <t>Užsienio ryšių skyrius</t>
  </si>
  <si>
    <t>Projektų ir tarptautinių renginių (konferencijų, valdybos, komisijų, darbo grupių posėdžių renginių, kt.) su tinklo partneriais skaičius</t>
  </si>
  <si>
    <t>4,00</t>
  </si>
  <si>
    <t>Projektuose ir tarptautiniuose renginiuose dalyvavusių partnerių skaičius</t>
  </si>
  <si>
    <t>1.1.2</t>
  </si>
  <si>
    <t>Įgalinti inovacijomis grįsto verslo plėtrą</t>
  </si>
  <si>
    <t>1.1.2.1</t>
  </si>
  <si>
    <t>Sudaryti tinkamas sąlygas inovatyvių ir kitų pažangių pramonės šakų ekosistemoms augti</t>
  </si>
  <si>
    <t>1.1.2.1.001</t>
  </si>
  <si>
    <t>Buvusios aviacijos gamyklos angaro konversija</t>
  </si>
  <si>
    <t>Iš viso</t>
  </si>
  <si>
    <t>Atliktų veiklų dalis nuo visų projekto veiklų</t>
  </si>
  <si>
    <t>Proc.</t>
  </si>
  <si>
    <t>0,00</t>
  </si>
  <si>
    <t>Pastatyti arba atnaujinti viešieji arba komerciniai pastatai miestų vietovėse</t>
  </si>
  <si>
    <t>Kv. m</t>
  </si>
  <si>
    <t>8 151,48</t>
  </si>
  <si>
    <t>3.</t>
  </si>
  <si>
    <t>Sukurtos arba atnaujintos atviros erdvės miestų vietovėse</t>
  </si>
  <si>
    <t>147 397,00</t>
  </si>
  <si>
    <t>2.</t>
  </si>
  <si>
    <t>1.1.2.2</t>
  </si>
  <si>
    <t>Remti regiono inovacines veiklas ir skatinti jų panaudojimą miesto aplinkoje</t>
  </si>
  <si>
    <t>1.1.3</t>
  </si>
  <si>
    <t>Didinti miesto patrauklumą naujiems ir augantiems verslams</t>
  </si>
  <si>
    <t>1.1.3.1</t>
  </si>
  <si>
    <t>Užtikrinti pakankamą aukštos ir vidutinės pridėtinės vertės industrijų darbo jėgos pasiūlą</t>
  </si>
  <si>
    <t>1.1.3.2</t>
  </si>
  <si>
    <t>Skatinti kauniečių verslumą</t>
  </si>
  <si>
    <t>1.1.3.3</t>
  </si>
  <si>
    <t>Vystyti kokybiškas paslaugas verslui</t>
  </si>
  <si>
    <t>1.1.3.3.001</t>
  </si>
  <si>
    <t>Smulkiojo verslo skatinimas vystant Stoties turgaus teritoriją</t>
  </si>
  <si>
    <t>Statybos valdymo skyrius</t>
  </si>
  <si>
    <t>25,00</t>
  </si>
  <si>
    <t>45,00</t>
  </si>
  <si>
    <t>30,00</t>
  </si>
  <si>
    <t>1.2.</t>
  </si>
  <si>
    <t>1.1.4</t>
  </si>
  <si>
    <t>Stiprinti miesto išorinį keleivių ir krovinių susisiekimą</t>
  </si>
  <si>
    <t>1.1.4.1</t>
  </si>
  <si>
    <t>Didinti miesto tarptautinį pasiekiamumą</t>
  </si>
  <si>
    <t>1.1.4.2</t>
  </si>
  <si>
    <t>Vystyti vandens kelių komercinį potencialą</t>
  </si>
  <si>
    <t>1.2</t>
  </si>
  <si>
    <t>Kaunas- Baltijos jūros regiono įtraukios ir inovatyvios kultūros, konkurencingas keliautojų miestas, atviras idėjų mainams ir bendradarbiavimui</t>
  </si>
  <si>
    <t>1.2.1</t>
  </si>
  <si>
    <t>Užtikrinti įtraukios, prieinamos, kokybiškos kultūros plėtrą ir inovacijas</t>
  </si>
  <si>
    <t>1.2.1.1</t>
  </si>
  <si>
    <t>Gerinti kultūros įstaigų paslaugų kokybę (vartotojų patirtis)</t>
  </si>
  <si>
    <t>1.2.1.1.001</t>
  </si>
  <si>
    <t>Koncertinės įstaigos „Kauno santaka“ veiklos efektyvumo didinimas</t>
  </si>
  <si>
    <t>Kultūros skyrius</t>
  </si>
  <si>
    <t>Biudžetinių įstaigų pajamos už teikiamas mokamas  paslaugas</t>
  </si>
  <si>
    <t>Eur</t>
  </si>
  <si>
    <t>95 000,00</t>
  </si>
  <si>
    <t>92 000,00</t>
  </si>
  <si>
    <t>Lankytojų skaičius</t>
  </si>
  <si>
    <t>Asm.</t>
  </si>
  <si>
    <t>90 000,00</t>
  </si>
  <si>
    <t>98 000,00</t>
  </si>
  <si>
    <t>1.1.1.</t>
  </si>
  <si>
    <t>Įgyvendintų kultūrinių projektų skaičius</t>
  </si>
  <si>
    <t>85,00</t>
  </si>
  <si>
    <t>93,00</t>
  </si>
  <si>
    <t>95,00</t>
  </si>
  <si>
    <t>Suderintų strateginių dokumentų skaičius</t>
  </si>
  <si>
    <t>33,00</t>
  </si>
  <si>
    <t>32,00</t>
  </si>
  <si>
    <t>1.2.1.1.002</t>
  </si>
  <si>
    <t>Kauno menininkų namų veiklos efektyvumo didinimas</t>
  </si>
  <si>
    <t>Kaunas pilnas kultūros fizinių auditorijų skaičiaus dalis nuo virtualių auditorijų dalies</t>
  </si>
  <si>
    <t>Įkeltų renginių į www.kultūra.kaunas.lt interaktyvią duomenų bazę skaičius</t>
  </si>
  <si>
    <t>1 370,00</t>
  </si>
  <si>
    <t>1 400,00</t>
  </si>
  <si>
    <t>1 450,00</t>
  </si>
  <si>
    <t>Lankytojų, apsilankiusių www.kultūra.kaunas.lt interaktyvioje duomenų bazėje, skaičius</t>
  </si>
  <si>
    <t>80 000,00</t>
  </si>
  <si>
    <t>81 000,00</t>
  </si>
  <si>
    <t>82 000,00</t>
  </si>
  <si>
    <t>172,00</t>
  </si>
  <si>
    <t>175,00</t>
  </si>
  <si>
    <t>17 200,00</t>
  </si>
  <si>
    <t>17 400,00</t>
  </si>
  <si>
    <t>17 500,00</t>
  </si>
  <si>
    <t>9 100,00</t>
  </si>
  <si>
    <t>9 865,00</t>
  </si>
  <si>
    <t>10 000,00</t>
  </si>
  <si>
    <t>1.2.1.1.003</t>
  </si>
  <si>
    <t>Kauno šokio teatro „Aura“ veiklos efektyvumo didinimas</t>
  </si>
  <si>
    <t>45 500,00</t>
  </si>
  <si>
    <t>46 000,00</t>
  </si>
  <si>
    <t>46 500,00</t>
  </si>
  <si>
    <t>26 000,00</t>
  </si>
  <si>
    <t>26 500,00</t>
  </si>
  <si>
    <t>26 800,00</t>
  </si>
  <si>
    <t>90,00</t>
  </si>
  <si>
    <t>1.2.1.1.004</t>
  </si>
  <si>
    <t>Koncertinės įstaigos Kauno miesto simfoninio orkestro veiklos efektyvumo didinimas</t>
  </si>
  <si>
    <t>56,00</t>
  </si>
  <si>
    <t>100 000,00</t>
  </si>
  <si>
    <t>40 500,00</t>
  </si>
  <si>
    <t>41 000,00</t>
  </si>
  <si>
    <t>1.2.1.1.005</t>
  </si>
  <si>
    <t>Kauno miesto savivaldybės Vinco Kudirkos viešosios bibliotekos veiklos efektyvumo didinimas</t>
  </si>
  <si>
    <t>730,00</t>
  </si>
  <si>
    <t>750,00</t>
  </si>
  <si>
    <t>700,00</t>
  </si>
  <si>
    <t>1.3.6.</t>
  </si>
  <si>
    <t>500 000,00</t>
  </si>
  <si>
    <t>600 000,00</t>
  </si>
  <si>
    <t>1.2.1.1.006</t>
  </si>
  <si>
    <t>Kauno kino centro „Romuva“ veiklos efektyvumo didinimas</t>
  </si>
  <si>
    <t>32 000,00</t>
  </si>
  <si>
    <t>35 000,00</t>
  </si>
  <si>
    <t>37 000,00</t>
  </si>
  <si>
    <t>Įstaigos suorganizuotų renginių, kūrybinių veiklų skaičius</t>
  </si>
  <si>
    <t>760,00</t>
  </si>
  <si>
    <t>156 800,00</t>
  </si>
  <si>
    <t>129 500,00</t>
  </si>
  <si>
    <t>132 000,00</t>
  </si>
  <si>
    <t>1.2.1.1.007</t>
  </si>
  <si>
    <t>Kauno miesto muziejaus teikiamų paslaugų veiklos efektyvumo didinimas</t>
  </si>
  <si>
    <t>23 800,00</t>
  </si>
  <si>
    <t>29 900,00</t>
  </si>
  <si>
    <t>40 000,00</t>
  </si>
  <si>
    <t>50 000,00</t>
  </si>
  <si>
    <t>52 500,00</t>
  </si>
  <si>
    <t>70,00</t>
  </si>
  <si>
    <t>1.2.1.1.008</t>
  </si>
  <si>
    <t>Kauno kultūros centro veiklos efektyvumo didinimas</t>
  </si>
  <si>
    <t>244 000,00</t>
  </si>
  <si>
    <t>245 000,00</t>
  </si>
  <si>
    <t>550,00</t>
  </si>
  <si>
    <t>555,00</t>
  </si>
  <si>
    <t>560,00</t>
  </si>
  <si>
    <t>329 400,00</t>
  </si>
  <si>
    <t>330 000,00</t>
  </si>
  <si>
    <t>331 000,00</t>
  </si>
  <si>
    <t>1.2.1.1.009</t>
  </si>
  <si>
    <t>Kauno miesto kamerinio teatro  veiklos efektyvumo didinimas</t>
  </si>
  <si>
    <t>142 365,00</t>
  </si>
  <si>
    <t>128 000,00</t>
  </si>
  <si>
    <t>17 000,00</t>
  </si>
  <si>
    <t>320,00</t>
  </si>
  <si>
    <t>1.2.1.1.010</t>
  </si>
  <si>
    <t>Centralizuotas lėšų paskirstymas kultūros įstaigoms teisės aktuose numatytoms priemonėms vykdyti</t>
  </si>
  <si>
    <t>Finansų ir ekonomikos skyrius</t>
  </si>
  <si>
    <t>Paskirstytų asignavimų dalis nuo visos skirtos asignavimų sumos</t>
  </si>
  <si>
    <t>100,00</t>
  </si>
  <si>
    <t>1.2.1.2</t>
  </si>
  <si>
    <t>Didinti inovatyvių kultūros paslaugų ir produktų įvairovę</t>
  </si>
  <si>
    <t>1.2.1.2.001</t>
  </si>
  <si>
    <t>Kauno miesto muziejaus Rotušės skyriaus ekspozicijos koncepcijos parengimas ir ekspozicijos įrengimas</t>
  </si>
  <si>
    <t>1.2.1.3</t>
  </si>
  <si>
    <t>Skatinti miestiečių kultūrinį dalyvavimą (įtraukti į kultūrines veiklas įvairias miestiečių grupes)</t>
  </si>
  <si>
    <t>1.2.1.3.001</t>
  </si>
  <si>
    <t>Kauno kultūros centro organizuojami Kauno miestui svarbūs renginiai</t>
  </si>
  <si>
    <t>Įvykusių renginių skaičius</t>
  </si>
  <si>
    <t>31,00</t>
  </si>
  <si>
    <t>29,00</t>
  </si>
  <si>
    <t>1.2.1.3.002</t>
  </si>
  <si>
    <t>Kauno miesto muziejaus organizuojami Kauno miestui svarbūs renginiai</t>
  </si>
  <si>
    <t>1.2.1.3.003</t>
  </si>
  <si>
    <t>Kauno kino centro „Romuva“ organizuojami Kauno miestui svarbūs renginiai</t>
  </si>
  <si>
    <t>3,00</t>
  </si>
  <si>
    <t>1.2.1.3.004</t>
  </si>
  <si>
    <t>Koncertinės įstaigos  „Kauno santaka“ organizuojami Kauno miestui svarbūs renginiai</t>
  </si>
  <si>
    <t>6,00</t>
  </si>
  <si>
    <t>1.2.1.3.005</t>
  </si>
  <si>
    <t>Kauno menininkų namų organizuojami Kauno miestui svarbūs renginiai</t>
  </si>
  <si>
    <t>1.2.1.3.006</t>
  </si>
  <si>
    <t>Kauno šokio teatro „Aura“ organizuojami Kauno miestui svarbūs renginiai</t>
  </si>
  <si>
    <t>7,00</t>
  </si>
  <si>
    <t>1.2.1.3.007</t>
  </si>
  <si>
    <t>Koncertinės  įstaigos Kauno miesto simfoninio orkestro organizuojami Kauno miestui svarbūs renginiai</t>
  </si>
  <si>
    <t>1.2.1.3.008</t>
  </si>
  <si>
    <t>Kauno miesto kamerinio teatro organizuojami Kauno miestui svarbūs renginiai</t>
  </si>
  <si>
    <t>2,00</t>
  </si>
  <si>
    <t>1.2.1.3.009</t>
  </si>
  <si>
    <t>Kauno miesto savivaldybės Vinco Kudirkos viešosios bibliotekos organizuojami renginiai</t>
  </si>
  <si>
    <t>11,00</t>
  </si>
  <si>
    <t>1.2.1.3.010</t>
  </si>
  <si>
    <t>Bendrosios gyventojų kultūros ugdymas finansuojant programos „Iniciatyvos Kaunui“ projektus</t>
  </si>
  <si>
    <t>Įgyvendintų projektų dalis nuo finansavimą gavusių projektų</t>
  </si>
  <si>
    <t>Gyventojų, dalyvavusių nemokamuose renginiuose, skaičius</t>
  </si>
  <si>
    <t>250 000,00</t>
  </si>
  <si>
    <t>252 500,00</t>
  </si>
  <si>
    <t>255 025,00</t>
  </si>
  <si>
    <t>1.2.1.3.011</t>
  </si>
  <si>
    <t>Kultūros ir meno kūrėjų skatinimas ir  įvertinimas</t>
  </si>
  <si>
    <t>Įteiktų premijų skaičius</t>
  </si>
  <si>
    <t>13,00</t>
  </si>
  <si>
    <t>1.2.1.3.012</t>
  </si>
  <si>
    <t>Kultūros viešų renginių ir projektų organizavimas</t>
  </si>
  <si>
    <t>Įvykdytų renginių, projektų skaičius</t>
  </si>
  <si>
    <t>8,00</t>
  </si>
  <si>
    <t>1.2.1.3.013</t>
  </si>
  <si>
    <t>Projekto „Kaunas – Europos kultūros sostinė 2022“ įgyvendinimas</t>
  </si>
  <si>
    <t>Veiklose dalyvavusiųjų miesto bendruomenės narių skaičius</t>
  </si>
  <si>
    <t>60 000,00</t>
  </si>
  <si>
    <t>Įgyvendintų veiklų skaičius</t>
  </si>
  <si>
    <t>12,00</t>
  </si>
  <si>
    <t>Parengtų ir suderintų dokumentų skaičius</t>
  </si>
  <si>
    <t>1.2.1.4</t>
  </si>
  <si>
    <t>Skatinti kultūros ir kitose srityse veikiančių organizacijų, švietimo įstaigų ir verslo bendradarbiavimą</t>
  </si>
  <si>
    <t>1.2.2</t>
  </si>
  <si>
    <t>Užtikrinti darnų kultūros įstaigų ir infrastruktūros valdymą, paveldo ir miesto viešųjų erdvių įveiklinimą</t>
  </si>
  <si>
    <t>1.2.2.1</t>
  </si>
  <si>
    <t>Užtikrinti viešosios kultūros infrastruktūros atnaujinimą ir plėtrą, pagerinti kultūros paslaugų prieinamumą</t>
  </si>
  <si>
    <t>1.2.2.1.001</t>
  </si>
  <si>
    <t>Kultūros įstaigų pastatų ir kiemo statinių priežiūra ir remontas</t>
  </si>
  <si>
    <t>Bendrųjų reikalų skyrius</t>
  </si>
  <si>
    <t>Panaudotų asignavimų dalis nuo skirtų asignavimų, numatytų SVP statinių priežiūros ir remonto darbams</t>
  </si>
  <si>
    <t>1.2.2.1.002</t>
  </si>
  <si>
    <t>Kauno kultūros centro infrastruktūros pritaikymas vietos bendruomenės reikmėms</t>
  </si>
  <si>
    <t>Modernizuotas  kultūros infrastruktūros objektas</t>
  </si>
  <si>
    <t>1,00</t>
  </si>
  <si>
    <t>17,00</t>
  </si>
  <si>
    <t>1.2.2.1.003</t>
  </si>
  <si>
    <t>Dainų slėnio, esančio Tunelio g. 37, Kaune, rekonstravimas</t>
  </si>
  <si>
    <t>50,00</t>
  </si>
  <si>
    <t>1.2.2.1.004</t>
  </si>
  <si>
    <t>M. K. Čiurlionio koncertų centro įkūrimas Kaune</t>
  </si>
  <si>
    <t>1.2.2.1.005</t>
  </si>
  <si>
    <t>Kauno rotušės pastato pritaikymas visuomenės poreikiams</t>
  </si>
  <si>
    <t>Kultūros paveldo skyrius</t>
  </si>
  <si>
    <t>Sutvarkyto ir įveiklinto kultūros paveldo objekto plotas</t>
  </si>
  <si>
    <t>1 054,17</t>
  </si>
  <si>
    <t>1.2.2.2</t>
  </si>
  <si>
    <t>Sudaryti sąlygas saugoti, įveiklinti miesto paveldą, pritaikyti šiandieniniams poreikiams, įveiklinti miesto viešąsias erdves</t>
  </si>
  <si>
    <t>1.2.2.2.001</t>
  </si>
  <si>
    <t>UNESCO iniciatyvų įgyvendinimas</t>
  </si>
  <si>
    <t>1.2.2.2.002</t>
  </si>
  <si>
    <t>Kultūros paveldo objektų tvarkymas ir įveiklinimas, teisinis registravimas, informacijos apie kultūros paveldo vertybes sklaida</t>
  </si>
  <si>
    <t>Sutvarkytų, įrengtų ir aktualizuotų objektų skaičius</t>
  </si>
  <si>
    <t>40,00</t>
  </si>
  <si>
    <t>1.2.2.2.003</t>
  </si>
  <si>
    <t>Šv. Arkangelo Mykolo (Įgulos) bažnyčios (soboro) restauravimas ir pritaikymas visuomenės ir turizmo poreikiams</t>
  </si>
  <si>
    <t>Sutvarkyti, įrengti ir pritaikyti lankymui gamtos ir kultūros paveldo objektai ir teritorijos</t>
  </si>
  <si>
    <t>1.2.2.2.004</t>
  </si>
  <si>
    <t>Mažosios architektūros idėjos „Kauno akcentai“ Kauno miesto erdvėse įgyvendinimas</t>
  </si>
  <si>
    <t>Įgyvendintų priemonių skaičius</t>
  </si>
  <si>
    <t>1.2.2.2.005</t>
  </si>
  <si>
    <t>Kauno kino centro „Romuva“ (kultūros paveldo objekto) aktualizavimas, jį įveiklinant, optimizuojant ir keliant paslaugų kokybę</t>
  </si>
  <si>
    <t>Sutvarkytas ir pritaikytas lankymui kultūros paveldo objektas</t>
  </si>
  <si>
    <t>1.2.2.3</t>
  </si>
  <si>
    <t>Skatinti efektyvų kultūros paslaugų valdymą</t>
  </si>
  <si>
    <t>1.2.3</t>
  </si>
  <si>
    <t>Vystyti Kauną kaip atvirą, konkurencingą ir išskirtinę vertę kuriantį turizmo traukos centrą</t>
  </si>
  <si>
    <t>1.2.3.1</t>
  </si>
  <si>
    <t>Darniai vystyti konkurencingą turizmo infrastruktūrą</t>
  </si>
  <si>
    <t>1.2.3.1.001</t>
  </si>
  <si>
    <t>Projekto „Turizmo maršrutų, jungiančių Elko ir Kauno miestus, vystymas“ įgyvendinimas</t>
  </si>
  <si>
    <t>1.2.3.2</t>
  </si>
  <si>
    <t>Skatinti viešosios ir privačios partnerystės projektus, vystant traukos objektus ir su turizmu susijusias iniciatyvas</t>
  </si>
  <si>
    <t>1.2.3.3</t>
  </si>
  <si>
    <t>Gerinti turizmo paslaugų kokybę, vystyti konkurencingus ir inovatyvius turizmo produktus</t>
  </si>
  <si>
    <t>1.2.3.4</t>
  </si>
  <si>
    <t>Vystyti savitą (Kaunastišką) turistinį įvaizdį ir kryptingai vykdyti turizmo rinkodarą</t>
  </si>
  <si>
    <t>1.2.3.4.001</t>
  </si>
  <si>
    <t>Projekto „Nemuno Žemupio kultūros ir gamtos paveldo objektų animavimas e-rinkodaros būdais“ įgyvendinimas</t>
  </si>
  <si>
    <t>Sukurtų efektyvių e. rinkodaros priemonių skaičius</t>
  </si>
  <si>
    <t>4.</t>
  </si>
  <si>
    <t>15,00</t>
  </si>
  <si>
    <t>1.2.3.5</t>
  </si>
  <si>
    <t>Užtikrinti efektyvų ir atsakingą Kauno, kaip patrauklios turistinės vietovės, valdymą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</si>
</sst>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.00;\-#,##0.00;&quot;&quot;"/>
  </numFmts>
  <fonts count="6" x14ac:knownFonts="1">
    <font>
      <sz val="11"/>
      <color rgb="FF000000"/>
      <name val="Calibri"/>
      <family val="2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F2D8BF"/>
        <bgColor rgb="FFF2D8BF"/>
      </patternFill>
    </fill>
    <fill>
      <patternFill patternType="solid">
        <fgColor rgb="FFECD9F8"/>
        <bgColor rgb="FFECD9F8"/>
      </patternFill>
    </fill>
    <fill>
      <patternFill patternType="solid">
        <fgColor rgb="FFC3E2F6"/>
        <bgColor rgb="FFC3E2F6"/>
      </patternFill>
    </fill>
    <fill>
      <patternFill patternType="solid">
        <fgColor rgb="FFF9F96E"/>
        <bgColor rgb="FFF9F96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5EDD1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Border="0"/>
  </cellStyleXfs>
  <cellXfs count="245">
    <xf numFmtId="0" fontId="0" fillId="0" borderId="0" xfId="0"/>
    <xf numFmtId="0" fontId="1" fillId="7" borderId="3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3" fillId="4" borderId="2" xfId="0" applyFont="1" applyFill="1" applyBorder="1" applyAlignment="1" applyProtection="1">
      <alignment horizontal="center" vertical="top" wrapText="1" readingOrder="1"/>
      <protection locked="0"/>
    </xf>
    <xf numFmtId="0" fontId="3" fillId="0" borderId="2" xfId="0" applyFont="1" applyBorder="1" applyAlignment="1" applyProtection="1">
      <alignment horizontal="left" vertical="top" wrapText="1" readingOrder="1"/>
      <protection locked="0"/>
    </xf>
    <xf numFmtId="0" fontId="3" fillId="0" borderId="2" xfId="0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3" fillId="2" borderId="0" xfId="0" applyFont="1" applyFill="1" applyAlignment="1" applyProtection="1">
      <alignment horizontal="left" vertical="top" wrapText="1" readingOrder="1"/>
      <protection locked="0"/>
    </xf>
    <xf numFmtId="0" fontId="3" fillId="2" borderId="0" xfId="0" applyFont="1" applyFill="1" applyAlignment="1" applyProtection="1">
      <alignment horizontal="center" vertical="top" wrapText="1" readingOrder="1"/>
      <protection locked="0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2" fillId="6" borderId="2" xfId="0" applyNumberFormat="1" applyFont="1" applyFill="1" applyBorder="1" applyAlignment="1">
      <alignment horizontal="center" vertical="top" wrapText="1" readingOrder="1"/>
    </xf>
    <xf numFmtId="164" fontId="3" fillId="5" borderId="2" xfId="0" applyNumberFormat="1" applyFont="1" applyFill="1" applyBorder="1" applyAlignment="1">
      <alignment horizontal="center" vertical="top" wrapText="1" readingOrder="1"/>
    </xf>
    <xf numFmtId="164" fontId="3" fillId="4" borderId="2" xfId="0" applyNumberFormat="1" applyFont="1" applyFill="1" applyBorder="1" applyAlignment="1">
      <alignment horizontal="center" vertical="top" wrapText="1" readingOrder="1"/>
    </xf>
    <xf numFmtId="164" fontId="3" fillId="3" borderId="2" xfId="0" applyNumberFormat="1" applyFont="1" applyFill="1" applyBorder="1" applyAlignment="1">
      <alignment horizontal="center" vertical="top" wrapText="1" readingOrder="1"/>
    </xf>
    <xf numFmtId="164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3" fillId="3" borderId="2" xfId="0" applyNumberFormat="1" applyFont="1" applyFill="1" applyBorder="1" applyAlignment="1" applyProtection="1">
      <alignment horizontal="center" vertical="top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top" wrapText="1" readingOrder="1"/>
      <protection locked="0"/>
    </xf>
    <xf numFmtId="164" fontId="3" fillId="2" borderId="0" xfId="0" applyNumberFormat="1" applyFont="1" applyFill="1" applyAlignment="1" applyProtection="1">
      <alignment horizontal="center" vertical="top" wrapText="1" readingOrder="1"/>
      <protection locked="0"/>
    </xf>
    <xf numFmtId="0" fontId="3" fillId="8" borderId="14" xfId="0" applyFont="1" applyFill="1" applyBorder="1" applyAlignment="1" applyProtection="1">
      <alignment horizontal="center" vertical="top" wrapText="1" readingOrder="1"/>
      <protection locked="0"/>
    </xf>
    <xf numFmtId="0" fontId="0" fillId="2" borderId="13" xfId="0" applyFill="1" applyBorder="1" applyAlignment="1">
      <alignment horizontal="center" vertical="top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3" fillId="0" borderId="5" xfId="0" applyFont="1" applyBorder="1" applyAlignment="1" applyProtection="1">
      <alignment horizontal="center" vertical="top" wrapText="1" readingOrder="1"/>
      <protection locked="0"/>
    </xf>
    <xf numFmtId="0" fontId="3" fillId="0" borderId="4" xfId="0" applyFont="1" applyBorder="1" applyAlignment="1" applyProtection="1">
      <alignment horizontal="left" vertical="top" wrapText="1" readingOrder="1"/>
      <protection locked="0"/>
    </xf>
    <xf numFmtId="0" fontId="3" fillId="0" borderId="5" xfId="0" applyFont="1" applyBorder="1" applyAlignment="1" applyProtection="1">
      <alignment horizontal="left" vertical="top" wrapText="1" readingOrder="1"/>
      <protection locked="0"/>
    </xf>
    <xf numFmtId="0" fontId="3" fillId="0" borderId="7" xfId="0" applyFont="1" applyBorder="1" applyAlignment="1" applyProtection="1">
      <alignment horizontal="center" vertical="top" wrapText="1" readingOrder="1"/>
      <protection locked="0"/>
    </xf>
    <xf numFmtId="0" fontId="3" fillId="0" borderId="15" xfId="0" applyFont="1" applyBorder="1" applyAlignment="1" applyProtection="1">
      <alignment horizontal="center" vertical="top" wrapText="1" readingOrder="1"/>
      <protection locked="0"/>
    </xf>
    <xf numFmtId="0" fontId="3" fillId="8" borderId="16" xfId="0" applyFont="1" applyFill="1" applyBorder="1" applyAlignment="1" applyProtection="1">
      <alignment horizontal="center" vertical="top" wrapText="1" readingOrder="1"/>
      <protection locked="0"/>
    </xf>
    <xf numFmtId="0" fontId="3" fillId="8" borderId="15" xfId="0" applyFont="1" applyFill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4" borderId="2" xfId="0" applyFont="1" applyFill="1" applyBorder="1" applyAlignment="1" applyProtection="1">
      <alignment horizontal="left" vertical="top" wrapText="1" readingOrder="1"/>
      <protection locked="0"/>
    </xf>
    <xf numFmtId="164" fontId="3" fillId="3" borderId="4" xfId="0" applyNumberFormat="1" applyFont="1" applyFill="1" applyBorder="1" applyAlignment="1">
      <alignment horizontal="center" vertical="top" wrapText="1" readingOrder="1"/>
    </xf>
    <xf numFmtId="0" fontId="3" fillId="0" borderId="14" xfId="0" applyFont="1" applyBorder="1" applyAlignment="1" applyProtection="1">
      <alignment horizontal="left" vertical="top" wrapText="1" readingOrder="1"/>
      <protection locked="0"/>
    </xf>
    <xf numFmtId="0" fontId="3" fillId="0" borderId="14" xfId="0" applyFont="1" applyBorder="1" applyAlignment="1" applyProtection="1">
      <alignment horizontal="center" vertical="top" wrapText="1" readingOrder="1"/>
      <protection locked="0"/>
    </xf>
    <xf numFmtId="0" fontId="3" fillId="0" borderId="26" xfId="0" applyFont="1" applyBorder="1" applyAlignment="1" applyProtection="1">
      <alignment horizontal="center" vertical="top" wrapText="1" readingOrder="1"/>
      <protection locked="0"/>
    </xf>
    <xf numFmtId="0" fontId="3" fillId="0" borderId="28" xfId="0" applyFont="1" applyBorder="1" applyAlignment="1" applyProtection="1">
      <alignment horizontal="center" vertical="top" wrapText="1" readingOrder="1"/>
      <protection locked="0"/>
    </xf>
    <xf numFmtId="0" fontId="3" fillId="0" borderId="30" xfId="0" applyFont="1" applyBorder="1" applyAlignment="1" applyProtection="1">
      <alignment horizontal="left" vertical="top" wrapText="1" readingOrder="1"/>
      <protection locked="0"/>
    </xf>
    <xf numFmtId="0" fontId="3" fillId="0" borderId="30" xfId="0" applyFont="1" applyBorder="1" applyAlignment="1" applyProtection="1">
      <alignment horizontal="center" vertical="top" wrapText="1" readingOrder="1"/>
      <protection locked="0"/>
    </xf>
    <xf numFmtId="0" fontId="3" fillId="0" borderId="31" xfId="0" applyFont="1" applyBorder="1" applyAlignment="1" applyProtection="1">
      <alignment horizontal="center" vertical="top" wrapText="1" readingOrder="1"/>
      <protection locked="0"/>
    </xf>
    <xf numFmtId="164" fontId="3" fillId="3" borderId="5" xfId="0" applyNumberFormat="1" applyFont="1" applyFill="1" applyBorder="1" applyAlignment="1">
      <alignment horizontal="center" vertical="top" wrapText="1" readingOrder="1"/>
    </xf>
    <xf numFmtId="0" fontId="3" fillId="0" borderId="15" xfId="0" applyFont="1" applyBorder="1" applyAlignment="1" applyProtection="1">
      <alignment horizontal="left" vertical="top" wrapText="1" readingOrder="1"/>
      <protection locked="0"/>
    </xf>
    <xf numFmtId="164" fontId="3" fillId="4" borderId="15" xfId="0" applyNumberFormat="1" applyFont="1" applyFill="1" applyBorder="1" applyAlignment="1">
      <alignment horizontal="center" vertical="top" wrapText="1" readingOrder="1"/>
    </xf>
    <xf numFmtId="164" fontId="3" fillId="3" borderId="15" xfId="0" applyNumberFormat="1" applyFont="1" applyFill="1" applyBorder="1" applyAlignment="1" applyProtection="1">
      <alignment horizontal="center" vertical="top" wrapText="1" readingOrder="1"/>
      <protection locked="0"/>
    </xf>
    <xf numFmtId="164" fontId="3" fillId="0" borderId="14" xfId="0" applyNumberFormat="1" applyFont="1" applyBorder="1" applyAlignment="1">
      <alignment horizontal="center" vertical="top" wrapText="1" readingOrder="1"/>
    </xf>
    <xf numFmtId="164" fontId="3" fillId="0" borderId="30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7" xfId="0" applyFont="1" applyBorder="1" applyAlignment="1" applyProtection="1">
      <alignment horizontal="left" vertical="top" wrapText="1" readingOrder="1"/>
      <protection locked="0"/>
    </xf>
    <xf numFmtId="0" fontId="3" fillId="0" borderId="34" xfId="0" applyFont="1" applyBorder="1" applyAlignment="1" applyProtection="1">
      <alignment horizontal="center" vertical="top" wrapText="1" readingOrder="1"/>
      <protection locked="0"/>
    </xf>
    <xf numFmtId="0" fontId="3" fillId="0" borderId="39" xfId="0" applyFont="1" applyBorder="1" applyAlignment="1" applyProtection="1">
      <alignment vertical="top" wrapText="1" readingOrder="1"/>
      <protection locked="0"/>
    </xf>
    <xf numFmtId="0" fontId="3" fillId="0" borderId="40" xfId="0" applyFont="1" applyBorder="1" applyAlignment="1" applyProtection="1">
      <alignment horizontal="left" vertical="top" wrapText="1" readingOrder="1"/>
      <protection locked="0"/>
    </xf>
    <xf numFmtId="0" fontId="3" fillId="0" borderId="40" xfId="0" applyFont="1" applyBorder="1" applyAlignment="1" applyProtection="1">
      <alignment horizontal="center" vertical="top" wrapText="1" readingOrder="1"/>
      <protection locked="0"/>
    </xf>
    <xf numFmtId="164" fontId="3" fillId="0" borderId="40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41" xfId="0" applyFont="1" applyBorder="1" applyAlignment="1" applyProtection="1">
      <alignment horizontal="center" vertical="top" wrapText="1" readingOrder="1"/>
      <protection locked="0"/>
    </xf>
    <xf numFmtId="0" fontId="3" fillId="0" borderId="25" xfId="0" applyFont="1" applyBorder="1" applyAlignment="1" applyProtection="1">
      <alignment vertical="top" wrapText="1" readingOrder="1"/>
      <protection locked="0"/>
    </xf>
    <xf numFmtId="0" fontId="3" fillId="0" borderId="16" xfId="0" applyFont="1" applyBorder="1" applyAlignment="1" applyProtection="1">
      <alignment horizontal="left" vertical="top" wrapText="1" readingOrder="1"/>
      <protection locked="0"/>
    </xf>
    <xf numFmtId="0" fontId="3" fillId="0" borderId="16" xfId="0" applyFont="1" applyBorder="1" applyAlignment="1" applyProtection="1">
      <alignment horizontal="center" vertical="top" wrapText="1" readingOrder="1"/>
      <protection locked="0"/>
    </xf>
    <xf numFmtId="0" fontId="3" fillId="0" borderId="36" xfId="0" applyFont="1" applyBorder="1" applyAlignment="1" applyProtection="1">
      <alignment horizontal="center" vertical="top" wrapText="1" readingOrder="1"/>
      <protection locked="0"/>
    </xf>
    <xf numFmtId="164" fontId="3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3" fillId="3" borderId="18" xfId="0" applyFont="1" applyFill="1" applyBorder="1" applyAlignment="1" applyProtection="1">
      <alignment vertical="top" wrapText="1" readingOrder="1"/>
      <protection locked="0"/>
    </xf>
    <xf numFmtId="0" fontId="3" fillId="3" borderId="19" xfId="0" applyFont="1" applyFill="1" applyBorder="1" applyAlignment="1" applyProtection="1">
      <alignment vertical="top" wrapText="1" readingOrder="1"/>
      <protection locked="0"/>
    </xf>
    <xf numFmtId="0" fontId="3" fillId="3" borderId="20" xfId="0" applyFont="1" applyFill="1" applyBorder="1" applyAlignment="1" applyProtection="1">
      <alignment vertical="top" wrapText="1" readingOrder="1"/>
      <protection locked="0"/>
    </xf>
    <xf numFmtId="164" fontId="3" fillId="0" borderId="40" xfId="0" applyNumberFormat="1" applyFont="1" applyBorder="1" applyAlignment="1">
      <alignment horizontal="center" vertical="top" wrapText="1" readingOrder="1"/>
    </xf>
    <xf numFmtId="0" fontId="1" fillId="7" borderId="47" xfId="0" applyFont="1" applyFill="1" applyBorder="1" applyAlignment="1">
      <alignment horizontal="center" vertical="center" wrapText="1" readingOrder="1"/>
    </xf>
    <xf numFmtId="0" fontId="2" fillId="6" borderId="48" xfId="0" applyFont="1" applyFill="1" applyBorder="1" applyAlignment="1" applyProtection="1">
      <alignment vertical="top" wrapText="1" readingOrder="1"/>
      <protection locked="0"/>
    </xf>
    <xf numFmtId="0" fontId="3" fillId="5" borderId="48" xfId="0" applyFont="1" applyFill="1" applyBorder="1" applyAlignment="1" applyProtection="1">
      <alignment vertical="top" wrapText="1" readingOrder="1"/>
      <protection locked="0"/>
    </xf>
    <xf numFmtId="0" fontId="3" fillId="4" borderId="48" xfId="0" applyFont="1" applyFill="1" applyBorder="1" applyAlignment="1" applyProtection="1">
      <alignment vertical="top" wrapText="1" readingOrder="1"/>
      <protection locked="0"/>
    </xf>
    <xf numFmtId="0" fontId="3" fillId="3" borderId="50" xfId="0" applyFont="1" applyFill="1" applyBorder="1" applyAlignment="1" applyProtection="1">
      <alignment vertical="top" wrapText="1" readingOrder="1"/>
      <protection locked="0"/>
    </xf>
    <xf numFmtId="0" fontId="3" fillId="3" borderId="27" xfId="0" applyFont="1" applyFill="1" applyBorder="1" applyAlignment="1" applyProtection="1">
      <alignment vertical="top" wrapText="1" readingOrder="1"/>
      <protection locked="0"/>
    </xf>
    <xf numFmtId="0" fontId="3" fillId="4" borderId="53" xfId="0" applyFont="1" applyFill="1" applyBorder="1" applyAlignment="1" applyProtection="1">
      <alignment vertical="top" wrapText="1" readingOrder="1"/>
      <protection locked="0"/>
    </xf>
    <xf numFmtId="0" fontId="3" fillId="3" borderId="53" xfId="0" applyFont="1" applyFill="1" applyBorder="1" applyAlignment="1" applyProtection="1">
      <alignment vertical="top" wrapText="1" readingOrder="1"/>
      <protection locked="0"/>
    </xf>
    <xf numFmtId="0" fontId="3" fillId="3" borderId="48" xfId="0" applyFont="1" applyFill="1" applyBorder="1" applyAlignment="1" applyProtection="1">
      <alignment vertical="top" wrapText="1" readingOrder="1"/>
      <protection locked="0"/>
    </xf>
    <xf numFmtId="0" fontId="3" fillId="0" borderId="38" xfId="0" applyFont="1" applyBorder="1" applyAlignment="1" applyProtection="1">
      <alignment horizontal="center" vertical="top" wrapText="1" readingOrder="1"/>
      <protection locked="0"/>
    </xf>
    <xf numFmtId="0" fontId="3" fillId="0" borderId="53" xfId="0" applyFont="1" applyBorder="1" applyAlignment="1" applyProtection="1">
      <alignment vertical="top" wrapText="1" readingOrder="1"/>
      <protection locked="0"/>
    </xf>
    <xf numFmtId="0" fontId="3" fillId="0" borderId="48" xfId="0" applyFont="1" applyBorder="1" applyAlignment="1" applyProtection="1">
      <alignment vertical="top" wrapText="1" readingOrder="1"/>
      <protection locked="0"/>
    </xf>
    <xf numFmtId="0" fontId="3" fillId="0" borderId="55" xfId="0" applyFont="1" applyBorder="1" applyAlignment="1" applyProtection="1">
      <alignment horizontal="center" vertical="top" wrapText="1" readingOrder="1"/>
      <protection locked="0"/>
    </xf>
    <xf numFmtId="0" fontId="3" fillId="0" borderId="50" xfId="0" applyFont="1" applyBorder="1" applyAlignment="1" applyProtection="1">
      <alignment vertical="top" wrapText="1" readingOrder="1"/>
      <protection locked="0"/>
    </xf>
    <xf numFmtId="0" fontId="3" fillId="0" borderId="56" xfId="0" applyFont="1" applyBorder="1" applyAlignment="1" applyProtection="1">
      <alignment horizontal="center" vertical="top" wrapText="1" readingOrder="1"/>
      <protection locked="0"/>
    </xf>
    <xf numFmtId="0" fontId="3" fillId="0" borderId="27" xfId="0" applyFont="1" applyBorder="1" applyAlignment="1" applyProtection="1">
      <alignment vertical="top" wrapText="1" readingOrder="1"/>
      <protection locked="0"/>
    </xf>
    <xf numFmtId="0" fontId="3" fillId="0" borderId="37" xfId="0" applyFont="1" applyBorder="1" applyAlignment="1" applyProtection="1">
      <alignment horizontal="center" vertical="top" wrapText="1" readingOrder="1"/>
      <protection locked="0"/>
    </xf>
    <xf numFmtId="0" fontId="3" fillId="4" borderId="55" xfId="0" applyFont="1" applyFill="1" applyBorder="1" applyAlignment="1" applyProtection="1">
      <alignment horizontal="center" vertical="top" wrapText="1" readingOrder="1"/>
      <protection locked="0"/>
    </xf>
    <xf numFmtId="0" fontId="3" fillId="3" borderId="29" xfId="0" applyFont="1" applyFill="1" applyBorder="1" applyAlignment="1" applyProtection="1">
      <alignment vertical="top" wrapText="1" readingOrder="1"/>
      <protection locked="0"/>
    </xf>
    <xf numFmtId="164" fontId="3" fillId="3" borderId="17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4" borderId="39" xfId="0" applyFont="1" applyFill="1" applyBorder="1" applyAlignment="1" applyProtection="1">
      <alignment vertical="top" wrapText="1" readingOrder="1"/>
      <protection locked="0"/>
    </xf>
    <xf numFmtId="164" fontId="3" fillId="4" borderId="40" xfId="0" applyNumberFormat="1" applyFont="1" applyFill="1" applyBorder="1" applyAlignment="1">
      <alignment horizontal="center" vertical="top" wrapText="1" readingOrder="1"/>
    </xf>
    <xf numFmtId="0" fontId="3" fillId="3" borderId="39" xfId="0" applyFont="1" applyFill="1" applyBorder="1" applyAlignment="1" applyProtection="1">
      <alignment vertical="top" wrapText="1" readingOrder="1"/>
      <protection locked="0"/>
    </xf>
    <xf numFmtId="164" fontId="3" fillId="3" borderId="40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0" borderId="67" xfId="0" applyFont="1" applyBorder="1" applyAlignment="1" applyProtection="1">
      <alignment horizontal="center" vertical="top" wrapText="1" readingOrder="1"/>
      <protection locked="0"/>
    </xf>
    <xf numFmtId="0" fontId="3" fillId="9" borderId="14" xfId="0" applyFont="1" applyFill="1" applyBorder="1" applyAlignment="1" applyProtection="1">
      <alignment horizontal="left" vertical="top" wrapText="1" readingOrder="1"/>
      <protection locked="0"/>
    </xf>
    <xf numFmtId="0" fontId="3" fillId="9" borderId="14" xfId="0" applyFont="1" applyFill="1" applyBorder="1" applyAlignment="1" applyProtection="1">
      <alignment horizontal="center" vertical="top" wrapText="1" readingOrder="1"/>
      <protection locked="0"/>
    </xf>
    <xf numFmtId="0" fontId="3" fillId="9" borderId="26" xfId="0" applyFont="1" applyFill="1" applyBorder="1" applyAlignment="1" applyProtection="1">
      <alignment horizontal="center" vertical="top" wrapText="1" readingOrder="1"/>
      <protection locked="0"/>
    </xf>
    <xf numFmtId="0" fontId="3" fillId="9" borderId="1" xfId="0" applyFont="1" applyFill="1" applyBorder="1" applyAlignment="1" applyProtection="1">
      <alignment horizontal="left" vertical="top" wrapText="1" readingOrder="1"/>
      <protection locked="0"/>
    </xf>
    <xf numFmtId="0" fontId="3" fillId="9" borderId="1" xfId="0" applyFont="1" applyFill="1" applyBorder="1" applyAlignment="1" applyProtection="1">
      <alignment horizontal="center" vertical="top" wrapText="1" readingOrder="1"/>
      <protection locked="0"/>
    </xf>
    <xf numFmtId="0" fontId="3" fillId="9" borderId="28" xfId="0" applyFont="1" applyFill="1" applyBorder="1" applyAlignment="1" applyProtection="1">
      <alignment horizontal="center" vertical="top" wrapText="1" readingOrder="1"/>
      <protection locked="0"/>
    </xf>
    <xf numFmtId="0" fontId="3" fillId="9" borderId="40" xfId="0" applyFont="1" applyFill="1" applyBorder="1" applyAlignment="1" applyProtection="1">
      <alignment horizontal="center" vertical="top" wrapText="1" readingOrder="1"/>
      <protection locked="0"/>
    </xf>
    <xf numFmtId="0" fontId="3" fillId="9" borderId="41" xfId="0" applyFont="1" applyFill="1" applyBorder="1" applyAlignment="1" applyProtection="1">
      <alignment horizontal="center" vertical="top" wrapText="1" readingOrder="1"/>
      <protection locked="0"/>
    </xf>
    <xf numFmtId="0" fontId="3" fillId="0" borderId="65" xfId="0" applyFont="1" applyBorder="1" applyAlignment="1" applyProtection="1">
      <alignment horizontal="center" vertical="top" wrapText="1" readingOrder="1"/>
      <protection locked="0"/>
    </xf>
    <xf numFmtId="0" fontId="3" fillId="0" borderId="7" xfId="0" applyFont="1" applyBorder="1" applyAlignment="1" applyProtection="1">
      <alignment horizontal="center" vertical="top" wrapText="1" readingOrder="1"/>
      <protection locked="0"/>
    </xf>
    <xf numFmtId="0" fontId="3" fillId="0" borderId="15" xfId="0" applyFont="1" applyBorder="1" applyAlignment="1" applyProtection="1">
      <alignment horizontal="center" vertical="top" wrapText="1" readingOrder="1"/>
      <protection locked="0"/>
    </xf>
    <xf numFmtId="0" fontId="3" fillId="0" borderId="7" xfId="0" applyFont="1" applyBorder="1" applyAlignment="1" applyProtection="1">
      <alignment horizontal="left" vertical="top" wrapText="1" readingOrder="1"/>
      <protection locked="0"/>
    </xf>
    <xf numFmtId="0" fontId="3" fillId="0" borderId="15" xfId="0" applyFont="1" applyBorder="1" applyAlignment="1" applyProtection="1">
      <alignment horizontal="left" vertical="top" wrapText="1" readingOrder="1"/>
      <protection locked="0"/>
    </xf>
    <xf numFmtId="0" fontId="3" fillId="0" borderId="5" xfId="0" applyFont="1" applyBorder="1" applyAlignment="1" applyProtection="1">
      <alignment horizontal="center" vertical="top" wrapText="1" readingOrder="1"/>
      <protection locked="0"/>
    </xf>
    <xf numFmtId="0" fontId="3" fillId="0" borderId="5" xfId="0" applyFont="1" applyBorder="1" applyAlignment="1" applyProtection="1">
      <alignment horizontal="left" vertical="top" wrapText="1" readingOrder="1"/>
      <protection locked="0"/>
    </xf>
    <xf numFmtId="0" fontId="3" fillId="8" borderId="15" xfId="0" applyFont="1" applyFill="1" applyBorder="1" applyAlignment="1" applyProtection="1">
      <alignment horizontal="center" vertical="top" wrapText="1" readingOrder="1"/>
      <protection locked="0"/>
    </xf>
    <xf numFmtId="0" fontId="3" fillId="0" borderId="34" xfId="0" applyFont="1" applyBorder="1" applyAlignment="1" applyProtection="1">
      <alignment horizontal="center" vertical="top" wrapText="1" readingOrder="1"/>
      <protection locked="0"/>
    </xf>
    <xf numFmtId="0" fontId="3" fillId="0" borderId="27" xfId="0" applyFont="1" applyBorder="1" applyAlignment="1" applyProtection="1">
      <alignment horizontal="center" vertical="top" wrapText="1" readingOrder="1"/>
      <protection locked="0"/>
    </xf>
    <xf numFmtId="0" fontId="3" fillId="0" borderId="37" xfId="0" applyFont="1" applyBorder="1" applyAlignment="1" applyProtection="1">
      <alignment horizontal="center" vertical="top" wrapText="1" readingOrder="1"/>
      <protection locked="0"/>
    </xf>
    <xf numFmtId="0" fontId="5" fillId="0" borderId="7" xfId="0" applyFont="1" applyBorder="1" applyAlignment="1" applyProtection="1">
      <alignment horizontal="center" vertical="top" wrapText="1" readingOrder="1"/>
      <protection locked="0"/>
    </xf>
    <xf numFmtId="0" fontId="5" fillId="0" borderId="69" xfId="0" applyFont="1" applyBorder="1" applyAlignment="1" applyProtection="1">
      <alignment horizontal="center" vertical="top" wrapText="1" readingOrder="1"/>
      <protection locked="0"/>
    </xf>
    <xf numFmtId="164" fontId="3" fillId="0" borderId="7" xfId="0" applyNumberFormat="1" applyFont="1" applyBorder="1" applyAlignment="1" applyProtection="1">
      <alignment horizontal="center" vertical="top" wrapText="1" readingOrder="1"/>
      <protection locked="0"/>
    </xf>
    <xf numFmtId="164" fontId="3" fillId="0" borderId="5" xfId="0" applyNumberFormat="1" applyFont="1" applyBorder="1" applyAlignment="1" applyProtection="1">
      <alignment horizontal="center" vertical="top" wrapText="1" readingOrder="1"/>
      <protection locked="0"/>
    </xf>
    <xf numFmtId="164" fontId="3" fillId="0" borderId="15" xfId="0" applyNumberFormat="1" applyFont="1" applyBorder="1" applyAlignment="1">
      <alignment horizontal="center" vertical="top" wrapText="1" readingOrder="1"/>
    </xf>
    <xf numFmtId="164" fontId="3" fillId="0" borderId="16" xfId="0" applyNumberFormat="1" applyFont="1" applyBorder="1" applyAlignment="1" applyProtection="1">
      <alignment horizontal="center" vertical="top" wrapText="1" readingOrder="1"/>
      <protection locked="0"/>
    </xf>
    <xf numFmtId="164" fontId="3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3" fillId="3" borderId="57" xfId="0" applyFont="1" applyFill="1" applyBorder="1" applyAlignment="1" applyProtection="1">
      <alignment horizontal="center" vertical="top" wrapText="1" readingOrder="1"/>
      <protection locked="0"/>
    </xf>
    <xf numFmtId="0" fontId="3" fillId="3" borderId="13" xfId="0" applyFont="1" applyFill="1" applyBorder="1" applyAlignment="1" applyProtection="1">
      <alignment horizontal="center" vertical="top" wrapText="1" readingOrder="1"/>
      <protection locked="0"/>
    </xf>
    <xf numFmtId="0" fontId="3" fillId="3" borderId="59" xfId="0" applyFont="1" applyFill="1" applyBorder="1" applyAlignment="1" applyProtection="1">
      <alignment horizontal="center" vertical="top" wrapText="1" readingOrder="1"/>
      <protection locked="0"/>
    </xf>
    <xf numFmtId="0" fontId="3" fillId="3" borderId="57" xfId="0" applyFont="1" applyFill="1" applyBorder="1" applyAlignment="1" applyProtection="1">
      <alignment horizontal="left" vertical="top" wrapText="1" readingOrder="1"/>
      <protection locked="0"/>
    </xf>
    <xf numFmtId="0" fontId="3" fillId="3" borderId="13" xfId="0" applyFont="1" applyFill="1" applyBorder="1" applyAlignment="1" applyProtection="1">
      <alignment horizontal="left" vertical="top" wrapText="1" readingOrder="1"/>
      <protection locked="0"/>
    </xf>
    <xf numFmtId="0" fontId="3" fillId="3" borderId="58" xfId="0" applyFont="1" applyFill="1" applyBorder="1" applyAlignment="1" applyProtection="1">
      <alignment horizontal="left" vertical="top" wrapText="1" readingOrder="1"/>
      <protection locked="0"/>
    </xf>
    <xf numFmtId="0" fontId="3" fillId="4" borderId="10" xfId="0" applyFont="1" applyFill="1" applyBorder="1" applyAlignment="1" applyProtection="1">
      <alignment horizontal="left" vertical="center" wrapText="1" readingOrder="1"/>
      <protection locked="0"/>
    </xf>
    <xf numFmtId="0" fontId="3" fillId="4" borderId="11" xfId="0" applyFont="1" applyFill="1" applyBorder="1" applyAlignment="1" applyProtection="1">
      <alignment horizontal="left" vertical="center" wrapText="1" readingOrder="1"/>
      <protection locked="0"/>
    </xf>
    <xf numFmtId="0" fontId="3" fillId="4" borderId="49" xfId="0" applyFont="1" applyFill="1" applyBorder="1" applyAlignment="1" applyProtection="1">
      <alignment horizontal="left" vertical="center" wrapText="1" readingOrder="1"/>
      <protection locked="0"/>
    </xf>
    <xf numFmtId="0" fontId="3" fillId="4" borderId="10" xfId="0" applyFont="1" applyFill="1" applyBorder="1" applyAlignment="1" applyProtection="1">
      <alignment horizontal="left" vertical="top" wrapText="1" readingOrder="1"/>
      <protection locked="0"/>
    </xf>
    <xf numFmtId="0" fontId="3" fillId="4" borderId="11" xfId="0" applyFont="1" applyFill="1" applyBorder="1" applyAlignment="1" applyProtection="1">
      <alignment horizontal="left" vertical="top" wrapText="1" readingOrder="1"/>
      <protection locked="0"/>
    </xf>
    <xf numFmtId="0" fontId="3" fillId="4" borderId="12" xfId="0" applyFont="1" applyFill="1" applyBorder="1" applyAlignment="1" applyProtection="1">
      <alignment horizontal="left" vertical="top" wrapText="1" readingOrder="1"/>
      <protection locked="0"/>
    </xf>
    <xf numFmtId="0" fontId="3" fillId="0" borderId="16" xfId="0" applyFont="1" applyBorder="1" applyAlignment="1" applyProtection="1">
      <alignment horizontal="center" vertical="top" wrapText="1" readingOrder="1"/>
      <protection locked="0"/>
    </xf>
    <xf numFmtId="0" fontId="3" fillId="0" borderId="5" xfId="0" applyFont="1" applyBorder="1" applyAlignment="1" applyProtection="1">
      <alignment horizontal="center" vertical="top" wrapText="1" readingOrder="1"/>
      <protection locked="0"/>
    </xf>
    <xf numFmtId="0" fontId="3" fillId="0" borderId="17" xfId="0" applyFont="1" applyBorder="1" applyAlignment="1" applyProtection="1">
      <alignment horizontal="center" vertical="top" wrapText="1" readingOrder="1"/>
      <protection locked="0"/>
    </xf>
    <xf numFmtId="0" fontId="3" fillId="0" borderId="16" xfId="0" applyFont="1" applyBorder="1" applyAlignment="1" applyProtection="1">
      <alignment horizontal="left" vertical="top" wrapText="1" readingOrder="1"/>
      <protection locked="0"/>
    </xf>
    <xf numFmtId="0" fontId="3" fillId="0" borderId="5" xfId="0" applyFont="1" applyBorder="1" applyAlignment="1" applyProtection="1">
      <alignment horizontal="left" vertical="top" wrapText="1" readingOrder="1"/>
      <protection locked="0"/>
    </xf>
    <xf numFmtId="0" fontId="3" fillId="0" borderId="17" xfId="0" applyFont="1" applyBorder="1" applyAlignment="1" applyProtection="1">
      <alignment horizontal="left" vertical="top" wrapText="1" readingOrder="1"/>
      <protection locked="0"/>
    </xf>
    <xf numFmtId="0" fontId="3" fillId="3" borderId="10" xfId="0" applyFont="1" applyFill="1" applyBorder="1" applyAlignment="1" applyProtection="1">
      <alignment horizontal="center" vertical="top" wrapText="1" readingOrder="1"/>
      <protection locked="0"/>
    </xf>
    <xf numFmtId="0" fontId="3" fillId="3" borderId="11" xfId="0" applyFont="1" applyFill="1" applyBorder="1" applyAlignment="1" applyProtection="1">
      <alignment horizontal="center" vertical="top" wrapText="1" readingOrder="1"/>
      <protection locked="0"/>
    </xf>
    <xf numFmtId="0" fontId="3" fillId="3" borderId="49" xfId="0" applyFont="1" applyFill="1" applyBorder="1" applyAlignment="1" applyProtection="1">
      <alignment horizontal="center" vertical="top" wrapText="1" readingOrder="1"/>
      <protection locked="0"/>
    </xf>
    <xf numFmtId="0" fontId="3" fillId="3" borderId="10" xfId="0" applyFont="1" applyFill="1" applyBorder="1" applyAlignment="1" applyProtection="1">
      <alignment horizontal="left" vertical="top" wrapText="1" readingOrder="1"/>
      <protection locked="0"/>
    </xf>
    <xf numFmtId="0" fontId="3" fillId="3" borderId="11" xfId="0" applyFont="1" applyFill="1" applyBorder="1" applyAlignment="1" applyProtection="1">
      <alignment horizontal="left" vertical="top" wrapText="1" readingOrder="1"/>
      <protection locked="0"/>
    </xf>
    <xf numFmtId="0" fontId="3" fillId="3" borderId="12" xfId="0" applyFont="1" applyFill="1" applyBorder="1" applyAlignment="1" applyProtection="1">
      <alignment horizontal="left" vertical="top" wrapText="1" readingOrder="1"/>
      <protection locked="0"/>
    </xf>
    <xf numFmtId="0" fontId="3" fillId="3" borderId="32" xfId="0" applyFont="1" applyFill="1" applyBorder="1" applyAlignment="1" applyProtection="1">
      <alignment horizontal="center"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wrapText="1" readingOrder="1"/>
      <protection locked="0"/>
    </xf>
    <xf numFmtId="0" fontId="3" fillId="3" borderId="52" xfId="0" applyFont="1" applyFill="1" applyBorder="1" applyAlignment="1" applyProtection="1">
      <alignment horizontal="center" vertical="top" wrapText="1" readingOrder="1"/>
      <protection locked="0"/>
    </xf>
    <xf numFmtId="0" fontId="3" fillId="3" borderId="32" xfId="0" applyFont="1" applyFill="1" applyBorder="1" applyAlignment="1" applyProtection="1">
      <alignment horizontal="left" vertical="top" wrapText="1" readingOrder="1"/>
      <protection locked="0"/>
    </xf>
    <xf numFmtId="0" fontId="3" fillId="3" borderId="0" xfId="0" applyFont="1" applyFill="1" applyBorder="1" applyAlignment="1" applyProtection="1">
      <alignment horizontal="left" vertical="top" wrapText="1" readingOrder="1"/>
      <protection locked="0"/>
    </xf>
    <xf numFmtId="0" fontId="3" fillId="3" borderId="33" xfId="0" applyFont="1" applyFill="1" applyBorder="1" applyAlignment="1" applyProtection="1">
      <alignment horizontal="left" vertical="top" wrapText="1" readingOrder="1"/>
      <protection locked="0"/>
    </xf>
    <xf numFmtId="0" fontId="3" fillId="3" borderId="22" xfId="0" applyFont="1" applyFill="1" applyBorder="1" applyAlignment="1" applyProtection="1">
      <alignment horizontal="center" vertical="top" wrapText="1" readingOrder="1"/>
      <protection locked="0"/>
    </xf>
    <xf numFmtId="0" fontId="3" fillId="3" borderId="23" xfId="0" applyFont="1" applyFill="1" applyBorder="1" applyAlignment="1" applyProtection="1">
      <alignment horizontal="center" vertical="top" wrapText="1" readingOrder="1"/>
      <protection locked="0"/>
    </xf>
    <xf numFmtId="0" fontId="3" fillId="3" borderId="54" xfId="0" applyFont="1" applyFill="1" applyBorder="1" applyAlignment="1" applyProtection="1">
      <alignment horizontal="center" vertical="top" wrapText="1" readingOrder="1"/>
      <protection locked="0"/>
    </xf>
    <xf numFmtId="0" fontId="3" fillId="3" borderId="22" xfId="0" applyFont="1" applyFill="1" applyBorder="1" applyAlignment="1" applyProtection="1">
      <alignment horizontal="left" vertical="top" wrapText="1" readingOrder="1"/>
      <protection locked="0"/>
    </xf>
    <xf numFmtId="0" fontId="3" fillId="3" borderId="23" xfId="0" applyFont="1" applyFill="1" applyBorder="1" applyAlignment="1" applyProtection="1">
      <alignment horizontal="left" vertical="top" wrapText="1" readingOrder="1"/>
      <protection locked="0"/>
    </xf>
    <xf numFmtId="0" fontId="3" fillId="3" borderId="24" xfId="0" applyFont="1" applyFill="1" applyBorder="1" applyAlignment="1" applyProtection="1">
      <alignment horizontal="left" vertical="top" wrapText="1" readingOrder="1"/>
      <protection locked="0"/>
    </xf>
    <xf numFmtId="0" fontId="3" fillId="3" borderId="18" xfId="0" applyFont="1" applyFill="1" applyBorder="1" applyAlignment="1" applyProtection="1">
      <alignment horizontal="center" vertical="top" wrapText="1" readingOrder="1"/>
      <protection locked="0"/>
    </xf>
    <xf numFmtId="0" fontId="3" fillId="3" borderId="19" xfId="0" applyFont="1" applyFill="1" applyBorder="1" applyAlignment="1" applyProtection="1">
      <alignment horizontal="center" vertical="top" wrapText="1" readingOrder="1"/>
      <protection locked="0"/>
    </xf>
    <xf numFmtId="0" fontId="3" fillId="3" borderId="51" xfId="0" applyFont="1" applyFill="1" applyBorder="1" applyAlignment="1" applyProtection="1">
      <alignment horizontal="center" vertical="top" wrapText="1" readingOrder="1"/>
      <protection locked="0"/>
    </xf>
    <xf numFmtId="164" fontId="3" fillId="0" borderId="16" xfId="0" applyNumberFormat="1" applyFont="1" applyBorder="1" applyAlignment="1">
      <alignment horizontal="center" vertical="top" wrapText="1" readingOrder="1"/>
    </xf>
    <xf numFmtId="164" fontId="3" fillId="0" borderId="17" xfId="0" applyNumberFormat="1" applyFont="1" applyBorder="1" applyAlignment="1">
      <alignment horizontal="center" vertical="top" wrapText="1" readingOrder="1"/>
    </xf>
    <xf numFmtId="0" fontId="2" fillId="6" borderId="10" xfId="0" applyFont="1" applyFill="1" applyBorder="1" applyAlignment="1" applyProtection="1">
      <alignment horizontal="left" vertical="top" wrapText="1" readingOrder="1"/>
      <protection locked="0"/>
    </xf>
    <xf numFmtId="0" fontId="2" fillId="6" borderId="11" xfId="0" applyFont="1" applyFill="1" applyBorder="1" applyAlignment="1" applyProtection="1">
      <alignment horizontal="left" vertical="top" wrapText="1" readingOrder="1"/>
      <protection locked="0"/>
    </xf>
    <xf numFmtId="0" fontId="2" fillId="6" borderId="12" xfId="0" applyFont="1" applyFill="1" applyBorder="1" applyAlignment="1" applyProtection="1">
      <alignment horizontal="left" vertical="top" wrapText="1" readingOrder="1"/>
      <protection locked="0"/>
    </xf>
    <xf numFmtId="164" fontId="3" fillId="0" borderId="5" xfId="0" applyNumberFormat="1" applyFont="1" applyBorder="1" applyAlignment="1">
      <alignment horizontal="center" vertical="top" wrapText="1" readingOrder="1"/>
    </xf>
    <xf numFmtId="0" fontId="2" fillId="6" borderId="10" xfId="0" applyFont="1" applyFill="1" applyBorder="1" applyAlignment="1" applyProtection="1">
      <alignment horizontal="center" vertical="top" wrapText="1" readingOrder="1"/>
      <protection locked="0"/>
    </xf>
    <xf numFmtId="0" fontId="2" fillId="6" borderId="11" xfId="0" applyFont="1" applyFill="1" applyBorder="1" applyAlignment="1" applyProtection="1">
      <alignment horizontal="center" vertical="top" wrapText="1" readingOrder="1"/>
      <protection locked="0"/>
    </xf>
    <xf numFmtId="0" fontId="2" fillId="6" borderId="49" xfId="0" applyFont="1" applyFill="1" applyBorder="1" applyAlignment="1" applyProtection="1">
      <alignment horizontal="center" vertical="top" wrapText="1" readingOrder="1"/>
      <protection locked="0"/>
    </xf>
    <xf numFmtId="0" fontId="3" fillId="4" borderId="10" xfId="0" applyFont="1" applyFill="1" applyBorder="1" applyAlignment="1" applyProtection="1">
      <alignment horizontal="center" vertical="top" wrapText="1" readingOrder="1"/>
      <protection locked="0"/>
    </xf>
    <xf numFmtId="0" fontId="3" fillId="4" borderId="11" xfId="0" applyFont="1" applyFill="1" applyBorder="1" applyAlignment="1" applyProtection="1">
      <alignment horizontal="center" vertical="top" wrapText="1" readingOrder="1"/>
      <protection locked="0"/>
    </xf>
    <xf numFmtId="0" fontId="3" fillId="4" borderId="49" xfId="0" applyFont="1" applyFill="1" applyBorder="1" applyAlignment="1" applyProtection="1">
      <alignment horizontal="center" vertical="top" wrapText="1" readingOrder="1"/>
      <protection locked="0"/>
    </xf>
    <xf numFmtId="164" fontId="3" fillId="0" borderId="4" xfId="0" applyNumberFormat="1" applyFont="1" applyBorder="1" applyAlignment="1">
      <alignment horizontal="center" vertical="top" wrapText="1" readingOrder="1"/>
    </xf>
    <xf numFmtId="0" fontId="3" fillId="5" borderId="10" xfId="0" applyFont="1" applyFill="1" applyBorder="1" applyAlignment="1" applyProtection="1">
      <alignment horizontal="left" vertical="top" wrapText="1" readingOrder="1"/>
      <protection locked="0"/>
    </xf>
    <xf numFmtId="0" fontId="3" fillId="5" borderId="11" xfId="0" applyFont="1" applyFill="1" applyBorder="1" applyAlignment="1" applyProtection="1">
      <alignment horizontal="left" vertical="top" wrapText="1" readingOrder="1"/>
      <protection locked="0"/>
    </xf>
    <xf numFmtId="0" fontId="3" fillId="5" borderId="12" xfId="0" applyFont="1" applyFill="1" applyBorder="1" applyAlignment="1" applyProtection="1">
      <alignment horizontal="left" vertical="top" wrapText="1" readingOrder="1"/>
      <protection locked="0"/>
    </xf>
    <xf numFmtId="0" fontId="3" fillId="3" borderId="18" xfId="0" applyFont="1" applyFill="1" applyBorder="1" applyAlignment="1" applyProtection="1">
      <alignment horizontal="left" vertical="top" wrapText="1" readingOrder="1"/>
      <protection locked="0"/>
    </xf>
    <xf numFmtId="0" fontId="3" fillId="3" borderId="19" xfId="0" applyFont="1" applyFill="1" applyBorder="1" applyAlignment="1" applyProtection="1">
      <alignment horizontal="left" vertical="top" wrapText="1" readingOrder="1"/>
      <protection locked="0"/>
    </xf>
    <xf numFmtId="0" fontId="3" fillId="3" borderId="20" xfId="0" applyFont="1" applyFill="1" applyBorder="1" applyAlignment="1" applyProtection="1">
      <alignment horizontal="left"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3" fillId="0" borderId="4" xfId="0" applyFont="1" applyBorder="1" applyAlignment="1" applyProtection="1">
      <alignment horizontal="left" vertical="top" wrapText="1" readingOrder="1"/>
      <protection locked="0"/>
    </xf>
    <xf numFmtId="0" fontId="3" fillId="0" borderId="36" xfId="0" applyFont="1" applyBorder="1" applyAlignment="1" applyProtection="1">
      <alignment horizontal="center" vertical="top" wrapText="1" readingOrder="1"/>
      <protection locked="0"/>
    </xf>
    <xf numFmtId="0" fontId="3" fillId="0" borderId="37" xfId="0" applyFont="1" applyBorder="1" applyAlignment="1" applyProtection="1">
      <alignment horizontal="center" vertical="top" wrapText="1" readingOrder="1"/>
      <protection locked="0"/>
    </xf>
    <xf numFmtId="0" fontId="3" fillId="0" borderId="35" xfId="0" applyFont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 readingOrder="1"/>
    </xf>
    <xf numFmtId="0" fontId="1" fillId="7" borderId="27" xfId="0" applyFont="1" applyFill="1" applyBorder="1" applyAlignment="1">
      <alignment horizontal="center" vertical="center" wrapText="1" readingOrder="1"/>
    </xf>
    <xf numFmtId="0" fontId="1" fillId="7" borderId="46" xfId="0" applyFont="1" applyFill="1" applyBorder="1" applyAlignment="1">
      <alignment horizontal="center" vertical="center" wrapText="1" readingOrder="1"/>
    </xf>
    <xf numFmtId="0" fontId="1" fillId="7" borderId="16" xfId="0" applyFont="1" applyFill="1" applyBorder="1" applyAlignment="1">
      <alignment horizontal="center" vertical="center" wrapText="1" readingOrder="1"/>
    </xf>
    <xf numFmtId="0" fontId="1" fillId="7" borderId="5" xfId="0" applyFont="1" applyFill="1" applyBorder="1" applyAlignment="1">
      <alignment horizontal="center" vertical="center" wrapText="1" readingOrder="1"/>
    </xf>
    <xf numFmtId="0" fontId="1" fillId="7" borderId="6" xfId="0" applyFont="1" applyFill="1" applyBorder="1" applyAlignment="1">
      <alignment horizontal="center" vertical="center" wrapText="1" readingOrder="1"/>
    </xf>
    <xf numFmtId="0" fontId="1" fillId="7" borderId="7" xfId="0" applyFont="1" applyFill="1" applyBorder="1" applyAlignment="1">
      <alignment horizontal="center" vertical="center" wrapText="1" readingOrder="1"/>
    </xf>
    <xf numFmtId="0" fontId="1" fillId="7" borderId="42" xfId="0" applyFont="1" applyFill="1" applyBorder="1" applyAlignment="1">
      <alignment horizontal="center" vertical="center" wrapText="1" readingOrder="1"/>
    </xf>
    <xf numFmtId="0" fontId="1" fillId="7" borderId="43" xfId="0" applyFont="1" applyFill="1" applyBorder="1" applyAlignment="1">
      <alignment horizontal="center" vertical="center" wrapText="1" readingOrder="1"/>
    </xf>
    <xf numFmtId="0" fontId="1" fillId="7" borderId="44" xfId="0" applyFont="1" applyFill="1" applyBorder="1" applyAlignment="1">
      <alignment horizontal="center" vertical="center" wrapText="1" readingOrder="1"/>
    </xf>
    <xf numFmtId="0" fontId="1" fillId="7" borderId="8" xfId="0" applyFont="1" applyFill="1" applyBorder="1" applyAlignment="1">
      <alignment horizontal="center" vertical="center" wrapText="1" readingOrder="1"/>
    </xf>
    <xf numFmtId="0" fontId="1" fillId="7" borderId="9" xfId="0" applyFont="1" applyFill="1" applyBorder="1" applyAlignment="1">
      <alignment horizontal="center" vertical="center" wrapText="1" readingOrder="1"/>
    </xf>
    <xf numFmtId="0" fontId="1" fillId="7" borderId="45" xfId="0" applyFont="1" applyFill="1" applyBorder="1" applyAlignment="1">
      <alignment horizontal="center" vertical="center" wrapText="1" readingOrder="1"/>
    </xf>
    <xf numFmtId="0" fontId="3" fillId="0" borderId="25" xfId="0" applyFont="1" applyBorder="1" applyAlignment="1" applyProtection="1">
      <alignment horizontal="center" vertical="top" wrapText="1" readingOrder="1"/>
      <protection locked="0"/>
    </xf>
    <xf numFmtId="0" fontId="3" fillId="0" borderId="27" xfId="0" applyFont="1" applyBorder="1" applyAlignment="1" applyProtection="1">
      <alignment horizontal="center" vertical="top" wrapText="1" readingOrder="1"/>
      <protection locked="0"/>
    </xf>
    <xf numFmtId="0" fontId="3" fillId="0" borderId="29" xfId="0" applyFont="1" applyBorder="1" applyAlignment="1" applyProtection="1">
      <alignment horizontal="center" vertical="top" wrapText="1" readingOrder="1"/>
      <protection locked="0"/>
    </xf>
    <xf numFmtId="0" fontId="3" fillId="0" borderId="64" xfId="0" applyFont="1" applyBorder="1" applyAlignment="1" applyProtection="1">
      <alignment horizontal="center" vertical="top" wrapText="1" readingOrder="1"/>
      <protection locked="0"/>
    </xf>
    <xf numFmtId="0" fontId="3" fillId="0" borderId="66" xfId="0" applyFont="1" applyBorder="1" applyAlignment="1" applyProtection="1">
      <alignment horizontal="center" vertical="top" wrapText="1" readingOrder="1"/>
      <protection locked="0"/>
    </xf>
    <xf numFmtId="0" fontId="3" fillId="8" borderId="16" xfId="0" applyFont="1" applyFill="1" applyBorder="1" applyAlignment="1" applyProtection="1">
      <alignment horizontal="center" vertical="top" wrapText="1" readingOrder="1"/>
      <protection locked="0"/>
    </xf>
    <xf numFmtId="0" fontId="3" fillId="8" borderId="15" xfId="0" applyFont="1" applyFill="1" applyBorder="1" applyAlignment="1" applyProtection="1">
      <alignment horizontal="center" vertical="top" wrapText="1" readingOrder="1"/>
      <protection locked="0"/>
    </xf>
    <xf numFmtId="164" fontId="3" fillId="0" borderId="7" xfId="0" applyNumberFormat="1" applyFont="1" applyBorder="1" applyAlignment="1" applyProtection="1">
      <alignment horizontal="center" vertical="top" wrapText="1" readingOrder="1"/>
      <protection locked="0"/>
    </xf>
    <xf numFmtId="164" fontId="3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7" xfId="0" applyFont="1" applyBorder="1" applyAlignment="1" applyProtection="1">
      <alignment horizontal="center" vertical="top" wrapText="1" readingOrder="1"/>
      <protection locked="0"/>
    </xf>
    <xf numFmtId="0" fontId="3" fillId="0" borderId="15" xfId="0" applyFont="1" applyBorder="1" applyAlignment="1" applyProtection="1">
      <alignment horizontal="center" vertical="top" wrapText="1" readingOrder="1"/>
      <protection locked="0"/>
    </xf>
    <xf numFmtId="164" fontId="3" fillId="0" borderId="5" xfId="0" applyNumberFormat="1" applyFont="1" applyBorder="1" applyAlignment="1" applyProtection="1">
      <alignment horizontal="center" vertical="top" wrapText="1" readingOrder="1"/>
      <protection locked="0"/>
    </xf>
    <xf numFmtId="164" fontId="3" fillId="0" borderId="17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34" xfId="0" applyFont="1" applyBorder="1" applyAlignment="1" applyProtection="1">
      <alignment horizontal="center" vertical="top" wrapText="1" readingOrder="1"/>
      <protection locked="0"/>
    </xf>
    <xf numFmtId="0" fontId="3" fillId="0" borderId="7" xfId="0" applyFont="1" applyBorder="1" applyAlignment="1" applyProtection="1">
      <alignment horizontal="left" vertical="top" wrapText="1" readingOrder="1"/>
      <protection locked="0"/>
    </xf>
    <xf numFmtId="0" fontId="3" fillId="3" borderId="60" xfId="0" applyFont="1" applyFill="1" applyBorder="1" applyAlignment="1" applyProtection="1">
      <alignment horizontal="center" vertical="top" wrapText="1" readingOrder="1"/>
      <protection locked="0"/>
    </xf>
    <xf numFmtId="0" fontId="3" fillId="3" borderId="61" xfId="0" applyFont="1" applyFill="1" applyBorder="1" applyAlignment="1" applyProtection="1">
      <alignment horizontal="center" vertical="top" wrapText="1" readingOrder="1"/>
      <protection locked="0"/>
    </xf>
    <xf numFmtId="0" fontId="3" fillId="3" borderId="63" xfId="0" applyFont="1" applyFill="1" applyBorder="1" applyAlignment="1" applyProtection="1">
      <alignment horizontal="center" vertical="top" wrapText="1" readingOrder="1"/>
      <protection locked="0"/>
    </xf>
    <xf numFmtId="164" fontId="3" fillId="0" borderId="15" xfId="0" applyNumberFormat="1" applyFont="1" applyBorder="1" applyAlignment="1">
      <alignment horizontal="center" vertical="top" wrapText="1" readingOrder="1"/>
    </xf>
    <xf numFmtId="0" fontId="3" fillId="3" borderId="60" xfId="0" applyFont="1" applyFill="1" applyBorder="1" applyAlignment="1" applyProtection="1">
      <alignment horizontal="left" vertical="top" wrapText="1" readingOrder="1"/>
      <protection locked="0"/>
    </xf>
    <xf numFmtId="0" fontId="3" fillId="3" borderId="61" xfId="0" applyFont="1" applyFill="1" applyBorder="1" applyAlignment="1" applyProtection="1">
      <alignment horizontal="left" vertical="top" wrapText="1" readingOrder="1"/>
      <protection locked="0"/>
    </xf>
    <xf numFmtId="0" fontId="3" fillId="3" borderId="62" xfId="0" applyFont="1" applyFill="1" applyBorder="1" applyAlignment="1" applyProtection="1">
      <alignment horizontal="left" vertical="top" wrapText="1" readingOrder="1"/>
      <protection locked="0"/>
    </xf>
    <xf numFmtId="164" fontId="3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3" fillId="4" borderId="22" xfId="0" applyFont="1" applyFill="1" applyBorder="1" applyAlignment="1" applyProtection="1">
      <alignment horizontal="center" vertical="top" wrapText="1" readingOrder="1"/>
      <protection locked="0"/>
    </xf>
    <xf numFmtId="0" fontId="3" fillId="4" borderId="23" xfId="0" applyFont="1" applyFill="1" applyBorder="1" applyAlignment="1" applyProtection="1">
      <alignment horizontal="center" vertical="top" wrapText="1" readingOrder="1"/>
      <protection locked="0"/>
    </xf>
    <xf numFmtId="0" fontId="3" fillId="4" borderId="54" xfId="0" applyFont="1" applyFill="1" applyBorder="1" applyAlignment="1" applyProtection="1">
      <alignment horizontal="center" vertical="top" wrapText="1" readingOrder="1"/>
      <protection locked="0"/>
    </xf>
    <xf numFmtId="0" fontId="3" fillId="5" borderId="10" xfId="0" applyFont="1" applyFill="1" applyBorder="1" applyAlignment="1" applyProtection="1">
      <alignment horizontal="center" vertical="top" wrapText="1" readingOrder="1"/>
      <protection locked="0"/>
    </xf>
    <xf numFmtId="0" fontId="3" fillId="5" borderId="11" xfId="0" applyFont="1" applyFill="1" applyBorder="1" applyAlignment="1" applyProtection="1">
      <alignment horizontal="center" vertical="top" wrapText="1" readingOrder="1"/>
      <protection locked="0"/>
    </xf>
    <xf numFmtId="0" fontId="3" fillId="5" borderId="49" xfId="0" applyFont="1" applyFill="1" applyBorder="1" applyAlignment="1" applyProtection="1">
      <alignment horizontal="center" vertical="top" wrapText="1" readingOrder="1"/>
      <protection locked="0"/>
    </xf>
    <xf numFmtId="0" fontId="3" fillId="4" borderId="60" xfId="0" applyFont="1" applyFill="1" applyBorder="1" applyAlignment="1" applyProtection="1">
      <alignment horizontal="center" vertical="top" wrapText="1" readingOrder="1"/>
      <protection locked="0"/>
    </xf>
    <xf numFmtId="0" fontId="3" fillId="4" borderId="61" xfId="0" applyFont="1" applyFill="1" applyBorder="1" applyAlignment="1" applyProtection="1">
      <alignment horizontal="center" vertical="top" wrapText="1" readingOrder="1"/>
      <protection locked="0"/>
    </xf>
    <xf numFmtId="0" fontId="3" fillId="4" borderId="63" xfId="0" applyFont="1" applyFill="1" applyBorder="1" applyAlignment="1" applyProtection="1">
      <alignment horizontal="center" vertical="top" wrapText="1" readingOrder="1"/>
      <protection locked="0"/>
    </xf>
    <xf numFmtId="0" fontId="3" fillId="4" borderId="60" xfId="0" applyFont="1" applyFill="1" applyBorder="1" applyAlignment="1" applyProtection="1">
      <alignment horizontal="left" vertical="top" wrapText="1" readingOrder="1"/>
      <protection locked="0"/>
    </xf>
    <xf numFmtId="0" fontId="3" fillId="4" borderId="61" xfId="0" applyFont="1" applyFill="1" applyBorder="1" applyAlignment="1" applyProtection="1">
      <alignment horizontal="left" vertical="top" wrapText="1" readingOrder="1"/>
      <protection locked="0"/>
    </xf>
    <xf numFmtId="0" fontId="3" fillId="4" borderId="62" xfId="0" applyFont="1" applyFill="1" applyBorder="1" applyAlignment="1" applyProtection="1">
      <alignment horizontal="left" vertical="top" wrapText="1" readingOrder="1"/>
      <protection locked="0"/>
    </xf>
    <xf numFmtId="0" fontId="3" fillId="8" borderId="21" xfId="0" applyFont="1" applyFill="1" applyBorder="1" applyAlignment="1" applyProtection="1">
      <alignment horizontal="center" vertical="top" wrapText="1" readingOrder="1"/>
      <protection locked="0"/>
    </xf>
    <xf numFmtId="164" fontId="3" fillId="0" borderId="21" xfId="0" applyNumberFormat="1" applyFont="1" applyBorder="1" applyAlignment="1">
      <alignment horizontal="center" vertical="top" wrapText="1" readingOrder="1"/>
    </xf>
    <xf numFmtId="0" fontId="3" fillId="4" borderId="22" xfId="0" applyFont="1" applyFill="1" applyBorder="1" applyAlignment="1" applyProtection="1">
      <alignment horizontal="left" vertical="top" wrapText="1" readingOrder="1"/>
      <protection locked="0"/>
    </xf>
    <xf numFmtId="0" fontId="3" fillId="4" borderId="23" xfId="0" applyFont="1" applyFill="1" applyBorder="1" applyAlignment="1" applyProtection="1">
      <alignment horizontal="left" vertical="top" wrapText="1" readingOrder="1"/>
      <protection locked="0"/>
    </xf>
    <xf numFmtId="0" fontId="3" fillId="4" borderId="24" xfId="0" applyFont="1" applyFill="1" applyBorder="1" applyAlignment="1" applyProtection="1">
      <alignment horizontal="left" vertical="top" wrapText="1" readingOrder="1"/>
      <protection locked="0"/>
    </xf>
    <xf numFmtId="0" fontId="4" fillId="0" borderId="68" xfId="0" applyFont="1" applyBorder="1" applyAlignment="1">
      <alignment horizontal="left" wrapText="1"/>
    </xf>
    <xf numFmtId="0" fontId="4" fillId="0" borderId="6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9" borderId="34" xfId="0" applyFont="1" applyFill="1" applyBorder="1" applyAlignment="1" applyProtection="1">
      <alignment horizontal="center" vertical="top" wrapText="1" readingOrder="1"/>
      <protection locked="0"/>
    </xf>
    <xf numFmtId="0" fontId="3" fillId="9" borderId="38" xfId="0" applyFont="1" applyFill="1" applyBorder="1" applyAlignment="1" applyProtection="1">
      <alignment horizontal="center" vertical="top" wrapText="1" readingOrder="1"/>
      <protection locked="0"/>
    </xf>
    <xf numFmtId="0" fontId="3" fillId="9" borderId="7" xfId="0" applyFont="1" applyFill="1" applyBorder="1" applyAlignment="1" applyProtection="1">
      <alignment horizontal="center" vertical="top" wrapText="1" readingOrder="1"/>
      <protection locked="0"/>
    </xf>
    <xf numFmtId="0" fontId="3" fillId="9" borderId="15" xfId="0" applyFont="1" applyFill="1" applyBorder="1" applyAlignment="1" applyProtection="1">
      <alignment horizontal="center" vertical="top" wrapText="1" readingOrder="1"/>
      <protection locked="0"/>
    </xf>
    <xf numFmtId="0" fontId="3" fillId="0" borderId="15" xfId="0" applyFont="1" applyBorder="1" applyAlignment="1" applyProtection="1">
      <alignment horizontal="left" vertical="top" wrapText="1" readingOrder="1"/>
      <protection locked="0"/>
    </xf>
    <xf numFmtId="0" fontId="3" fillId="0" borderId="7" xfId="0" applyFont="1" applyBorder="1" applyAlignment="1" applyProtection="1">
      <alignment vertical="top" wrapText="1" readingOrder="1"/>
      <protection locked="0"/>
    </xf>
    <xf numFmtId="164" fontId="3" fillId="0" borderId="7" xfId="0" applyNumberFormat="1" applyFont="1" applyBorder="1" applyAlignment="1" applyProtection="1">
      <alignment vertical="top" wrapText="1" readingOrder="1"/>
      <protection locked="0"/>
    </xf>
    <xf numFmtId="0" fontId="3" fillId="0" borderId="17" xfId="0" applyFont="1" applyBorder="1" applyAlignment="1" applyProtection="1">
      <alignment vertical="top" wrapText="1" readingOrder="1"/>
      <protection locked="0"/>
    </xf>
    <xf numFmtId="164" fontId="3" fillId="0" borderId="17" xfId="0" applyNumberFormat="1" applyFont="1" applyBorder="1" applyAlignment="1" applyProtection="1">
      <alignment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view="pageLayout" zoomScale="90" zoomScaleNormal="70" zoomScaleSheetLayoutView="70" zoomScalePageLayoutView="90" workbookViewId="0">
      <selection activeCell="E58" sqref="E58"/>
    </sheetView>
  </sheetViews>
  <sheetFormatPr defaultColWidth="9.140625" defaultRowHeight="15.75" x14ac:dyDescent="0.25"/>
  <cols>
    <col min="1" max="1" width="12.140625" style="4" bestFit="1" customWidth="1"/>
    <col min="2" max="2" width="37.85546875" style="13" customWidth="1"/>
    <col min="3" max="3" width="14.5703125" style="14" customWidth="1"/>
    <col min="4" max="4" width="9" style="14" bestFit="1" customWidth="1"/>
    <col min="5" max="7" width="14.5703125" style="14" customWidth="1"/>
    <col min="8" max="8" width="36" style="13" customWidth="1"/>
    <col min="9" max="9" width="8.42578125" style="14" customWidth="1"/>
    <col min="10" max="10" width="13.85546875" style="14" bestFit="1" customWidth="1"/>
    <col min="11" max="12" width="11.28515625" style="14" bestFit="1" customWidth="1"/>
    <col min="13" max="13" width="44.28515625" style="4" customWidth="1"/>
    <col min="14" max="16384" width="9.140625" style="4"/>
  </cols>
  <sheetData>
    <row r="1" spans="1:12" s="2" customFormat="1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3" customFormat="1" x14ac:dyDescent="0.25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4" spans="1:12" x14ac:dyDescent="0.25">
      <c r="A4" s="180" t="s">
        <v>2</v>
      </c>
      <c r="B4" s="183" t="s">
        <v>3</v>
      </c>
      <c r="C4" s="183" t="s">
        <v>4</v>
      </c>
      <c r="D4" s="183" t="s">
        <v>5</v>
      </c>
      <c r="E4" s="183" t="s">
        <v>6</v>
      </c>
      <c r="F4" s="183" t="s">
        <v>7</v>
      </c>
      <c r="G4" s="183" t="s">
        <v>8</v>
      </c>
      <c r="H4" s="187" t="s">
        <v>9</v>
      </c>
      <c r="I4" s="188"/>
      <c r="J4" s="188"/>
      <c r="K4" s="188"/>
      <c r="L4" s="189"/>
    </row>
    <row r="5" spans="1:12" x14ac:dyDescent="0.25">
      <c r="A5" s="181"/>
      <c r="B5" s="184"/>
      <c r="C5" s="184"/>
      <c r="D5" s="184"/>
      <c r="E5" s="184"/>
      <c r="F5" s="184"/>
      <c r="G5" s="184"/>
      <c r="H5" s="186" t="s">
        <v>3</v>
      </c>
      <c r="I5" s="186" t="s">
        <v>10</v>
      </c>
      <c r="J5" s="190" t="s">
        <v>11</v>
      </c>
      <c r="K5" s="191"/>
      <c r="L5" s="192"/>
    </row>
    <row r="6" spans="1:12" ht="16.5" thickBot="1" x14ac:dyDescent="0.3">
      <c r="A6" s="182"/>
      <c r="B6" s="185"/>
      <c r="C6" s="185"/>
      <c r="D6" s="185"/>
      <c r="E6" s="185"/>
      <c r="F6" s="185"/>
      <c r="G6" s="185"/>
      <c r="H6" s="185"/>
      <c r="I6" s="185"/>
      <c r="J6" s="1" t="s">
        <v>12</v>
      </c>
      <c r="K6" s="1" t="s">
        <v>13</v>
      </c>
      <c r="L6" s="65" t="s">
        <v>14</v>
      </c>
    </row>
    <row r="7" spans="1:12" ht="33" customHeight="1" thickBot="1" x14ac:dyDescent="0.3">
      <c r="A7" s="66" t="s">
        <v>15</v>
      </c>
      <c r="B7" s="157" t="s">
        <v>16</v>
      </c>
      <c r="C7" s="158"/>
      <c r="D7" s="159"/>
      <c r="E7" s="15">
        <f>E8+E39</f>
        <v>37222588.590000004</v>
      </c>
      <c r="F7" s="15">
        <f>F8+F39</f>
        <v>25947114</v>
      </c>
      <c r="G7" s="15">
        <f>G8+G39</f>
        <v>28845396</v>
      </c>
      <c r="H7" s="161"/>
      <c r="I7" s="162"/>
      <c r="J7" s="162"/>
      <c r="K7" s="162"/>
      <c r="L7" s="163"/>
    </row>
    <row r="8" spans="1:12" ht="31.5" customHeight="1" thickBot="1" x14ac:dyDescent="0.3">
      <c r="A8" s="67" t="s">
        <v>17</v>
      </c>
      <c r="B8" s="168" t="s">
        <v>18</v>
      </c>
      <c r="C8" s="169"/>
      <c r="D8" s="170"/>
      <c r="E8" s="16">
        <f>E9+E22+E29+E36</f>
        <v>13642568</v>
      </c>
      <c r="F8" s="16">
        <f>F9+F22+F29+F36</f>
        <v>3397800</v>
      </c>
      <c r="G8" s="16">
        <f>G9+G22+G29+G36</f>
        <v>7197800</v>
      </c>
      <c r="H8" s="219"/>
      <c r="I8" s="220"/>
      <c r="J8" s="220"/>
      <c r="K8" s="220"/>
      <c r="L8" s="221"/>
    </row>
    <row r="9" spans="1:12" ht="32.25" customHeight="1" thickBot="1" x14ac:dyDescent="0.3">
      <c r="A9" s="68" t="s">
        <v>19</v>
      </c>
      <c r="B9" s="125" t="s">
        <v>20</v>
      </c>
      <c r="C9" s="126"/>
      <c r="D9" s="127"/>
      <c r="E9" s="17">
        <f t="shared" ref="E9:G9" si="0">E10+E15</f>
        <v>897800</v>
      </c>
      <c r="F9" s="17">
        <f t="shared" si="0"/>
        <v>897800</v>
      </c>
      <c r="G9" s="17">
        <f t="shared" si="0"/>
        <v>897800</v>
      </c>
      <c r="H9" s="164"/>
      <c r="I9" s="165"/>
      <c r="J9" s="165"/>
      <c r="K9" s="165"/>
      <c r="L9" s="166"/>
    </row>
    <row r="10" spans="1:12" ht="34.5" customHeight="1" thickBot="1" x14ac:dyDescent="0.3">
      <c r="A10" s="69" t="s">
        <v>21</v>
      </c>
      <c r="B10" s="171" t="s">
        <v>22</v>
      </c>
      <c r="C10" s="172"/>
      <c r="D10" s="173"/>
      <c r="E10" s="35">
        <f t="shared" ref="E10:G10" si="1">SUM(E11:E11)</f>
        <v>50000</v>
      </c>
      <c r="F10" s="35">
        <f t="shared" si="1"/>
        <v>50000</v>
      </c>
      <c r="G10" s="35">
        <f t="shared" si="1"/>
        <v>50000</v>
      </c>
      <c r="H10" s="152"/>
      <c r="I10" s="153"/>
      <c r="J10" s="153"/>
      <c r="K10" s="153"/>
      <c r="L10" s="154"/>
    </row>
    <row r="11" spans="1:12" ht="47.25" x14ac:dyDescent="0.25">
      <c r="A11" s="193" t="s">
        <v>23</v>
      </c>
      <c r="B11" s="131" t="s">
        <v>24</v>
      </c>
      <c r="C11" s="128" t="s">
        <v>25</v>
      </c>
      <c r="D11" s="128" t="s">
        <v>26</v>
      </c>
      <c r="E11" s="155">
        <f t="shared" ref="E11:G11" si="2">SUM(E12:E14)+50000</f>
        <v>50000</v>
      </c>
      <c r="F11" s="155">
        <f t="shared" si="2"/>
        <v>50000</v>
      </c>
      <c r="G11" s="155">
        <f t="shared" si="2"/>
        <v>50000</v>
      </c>
      <c r="H11" s="36" t="s">
        <v>27</v>
      </c>
      <c r="I11" s="37" t="s">
        <v>28</v>
      </c>
      <c r="J11" s="37" t="s">
        <v>29</v>
      </c>
      <c r="K11" s="37" t="s">
        <v>30</v>
      </c>
      <c r="L11" s="38" t="s">
        <v>30</v>
      </c>
    </row>
    <row r="12" spans="1:12" ht="47.25" x14ac:dyDescent="0.25">
      <c r="A12" s="194"/>
      <c r="B12" s="132"/>
      <c r="C12" s="129"/>
      <c r="D12" s="129"/>
      <c r="E12" s="160"/>
      <c r="F12" s="160"/>
      <c r="G12" s="160"/>
      <c r="H12" s="33" t="s">
        <v>31</v>
      </c>
      <c r="I12" s="8" t="s">
        <v>28</v>
      </c>
      <c r="J12" s="8" t="s">
        <v>30</v>
      </c>
      <c r="K12" s="8" t="s">
        <v>32</v>
      </c>
      <c r="L12" s="39" t="s">
        <v>32</v>
      </c>
    </row>
    <row r="13" spans="1:12" ht="47.25" x14ac:dyDescent="0.25">
      <c r="A13" s="194"/>
      <c r="B13" s="132"/>
      <c r="C13" s="129"/>
      <c r="D13" s="129"/>
      <c r="E13" s="160"/>
      <c r="F13" s="160"/>
      <c r="G13" s="160"/>
      <c r="H13" s="33" t="s">
        <v>33</v>
      </c>
      <c r="I13" s="8" t="s">
        <v>28</v>
      </c>
      <c r="J13" s="8" t="s">
        <v>34</v>
      </c>
      <c r="K13" s="8" t="s">
        <v>35</v>
      </c>
      <c r="L13" s="39" t="s">
        <v>35</v>
      </c>
    </row>
    <row r="14" spans="1:12" ht="48" thickBot="1" x14ac:dyDescent="0.3">
      <c r="A14" s="195"/>
      <c r="B14" s="133"/>
      <c r="C14" s="130"/>
      <c r="D14" s="130"/>
      <c r="E14" s="156"/>
      <c r="F14" s="156"/>
      <c r="G14" s="156"/>
      <c r="H14" s="40" t="s">
        <v>36</v>
      </c>
      <c r="I14" s="41" t="s">
        <v>28</v>
      </c>
      <c r="J14" s="41" t="s">
        <v>35</v>
      </c>
      <c r="K14" s="41" t="s">
        <v>37</v>
      </c>
      <c r="L14" s="42" t="s">
        <v>37</v>
      </c>
    </row>
    <row r="15" spans="1:12" ht="32.25" customHeight="1" x14ac:dyDescent="0.25">
      <c r="A15" s="70" t="s">
        <v>38</v>
      </c>
      <c r="B15" s="143" t="s">
        <v>39</v>
      </c>
      <c r="C15" s="144"/>
      <c r="D15" s="145"/>
      <c r="E15" s="43">
        <f>E16+E20</f>
        <v>847800</v>
      </c>
      <c r="F15" s="43">
        <f>F16+F20</f>
        <v>847800</v>
      </c>
      <c r="G15" s="43">
        <f>G16+G20</f>
        <v>847800</v>
      </c>
      <c r="H15" s="140"/>
      <c r="I15" s="141"/>
      <c r="J15" s="141"/>
      <c r="K15" s="141"/>
      <c r="L15" s="142"/>
    </row>
    <row r="16" spans="1:12" ht="31.5" x14ac:dyDescent="0.25">
      <c r="A16" s="196" t="s">
        <v>40</v>
      </c>
      <c r="B16" s="175" t="s">
        <v>41</v>
      </c>
      <c r="C16" s="174" t="s">
        <v>42</v>
      </c>
      <c r="D16" s="174" t="s">
        <v>26</v>
      </c>
      <c r="E16" s="167">
        <f>SUM(E17:E19)+840000</f>
        <v>840000</v>
      </c>
      <c r="F16" s="167">
        <f>SUM(F17:F19)+840000</f>
        <v>840000</v>
      </c>
      <c r="G16" s="167">
        <f>SUM(G17:G19)+840000</f>
        <v>840000</v>
      </c>
      <c r="H16" s="6" t="s">
        <v>43</v>
      </c>
      <c r="I16" s="7" t="s">
        <v>28</v>
      </c>
      <c r="J16" s="7" t="s">
        <v>44</v>
      </c>
      <c r="K16" s="7" t="s">
        <v>44</v>
      </c>
      <c r="L16" s="98" t="s">
        <v>44</v>
      </c>
    </row>
    <row r="17" spans="1:12" ht="31.5" x14ac:dyDescent="0.25">
      <c r="A17" s="197"/>
      <c r="B17" s="132"/>
      <c r="C17" s="129"/>
      <c r="D17" s="129"/>
      <c r="E17" s="160"/>
      <c r="F17" s="160"/>
      <c r="G17" s="160"/>
      <c r="H17" s="33" t="s">
        <v>45</v>
      </c>
      <c r="I17" s="8" t="s">
        <v>28</v>
      </c>
      <c r="J17" s="8" t="s">
        <v>46</v>
      </c>
      <c r="K17" s="8" t="s">
        <v>46</v>
      </c>
      <c r="L17" s="89" t="s">
        <v>46</v>
      </c>
    </row>
    <row r="18" spans="1:12" ht="47.25" x14ac:dyDescent="0.25">
      <c r="A18" s="197"/>
      <c r="B18" s="132"/>
      <c r="C18" s="129"/>
      <c r="D18" s="129"/>
      <c r="E18" s="160"/>
      <c r="F18" s="160"/>
      <c r="G18" s="160"/>
      <c r="H18" s="33" t="s">
        <v>47</v>
      </c>
      <c r="I18" s="8" t="s">
        <v>28</v>
      </c>
      <c r="J18" s="8" t="s">
        <v>48</v>
      </c>
      <c r="K18" s="8" t="s">
        <v>48</v>
      </c>
      <c r="L18" s="89" t="s">
        <v>48</v>
      </c>
    </row>
    <row r="19" spans="1:12" ht="32.25" thickBot="1" x14ac:dyDescent="0.3">
      <c r="A19" s="197"/>
      <c r="B19" s="132"/>
      <c r="C19" s="129"/>
      <c r="D19" s="129"/>
      <c r="E19" s="160"/>
      <c r="F19" s="160"/>
      <c r="G19" s="160"/>
      <c r="H19" s="101" t="s">
        <v>49</v>
      </c>
      <c r="I19" s="99" t="s">
        <v>28</v>
      </c>
      <c r="J19" s="109" t="s">
        <v>50</v>
      </c>
      <c r="K19" s="109" t="s">
        <v>50</v>
      </c>
      <c r="L19" s="110" t="s">
        <v>50</v>
      </c>
    </row>
    <row r="20" spans="1:12" ht="63" x14ac:dyDescent="0.25">
      <c r="A20" s="193" t="s">
        <v>51</v>
      </c>
      <c r="B20" s="131" t="s">
        <v>52</v>
      </c>
      <c r="C20" s="128" t="s">
        <v>53</v>
      </c>
      <c r="D20" s="128" t="s">
        <v>26</v>
      </c>
      <c r="E20" s="155">
        <f>SUM(E21:E21)+7800</f>
        <v>7800</v>
      </c>
      <c r="F20" s="155">
        <f>SUM(F21:F21)+7800</f>
        <v>7800</v>
      </c>
      <c r="G20" s="155">
        <f>SUM(G21:G21)+7800</f>
        <v>7800</v>
      </c>
      <c r="H20" s="36" t="s">
        <v>54</v>
      </c>
      <c r="I20" s="37" t="s">
        <v>28</v>
      </c>
      <c r="J20" s="37" t="s">
        <v>55</v>
      </c>
      <c r="K20" s="37" t="s">
        <v>55</v>
      </c>
      <c r="L20" s="38" t="s">
        <v>55</v>
      </c>
    </row>
    <row r="21" spans="1:12" ht="48" thickBot="1" x14ac:dyDescent="0.3">
      <c r="A21" s="195"/>
      <c r="B21" s="133"/>
      <c r="C21" s="130"/>
      <c r="D21" s="130"/>
      <c r="E21" s="156"/>
      <c r="F21" s="156"/>
      <c r="G21" s="156"/>
      <c r="H21" s="40" t="s">
        <v>56</v>
      </c>
      <c r="I21" s="41" t="s">
        <v>28</v>
      </c>
      <c r="J21" s="41" t="s">
        <v>34</v>
      </c>
      <c r="K21" s="41" t="s">
        <v>34</v>
      </c>
      <c r="L21" s="42" t="s">
        <v>34</v>
      </c>
    </row>
    <row r="22" spans="1:12" ht="36" customHeight="1" thickBot="1" x14ac:dyDescent="0.3">
      <c r="A22" s="85" t="s">
        <v>57</v>
      </c>
      <c r="B22" s="225" t="s">
        <v>58</v>
      </c>
      <c r="C22" s="226"/>
      <c r="D22" s="227"/>
      <c r="E22" s="86">
        <f t="shared" ref="E22:G22" si="3">E23+E28</f>
        <v>12529768</v>
      </c>
      <c r="F22" s="86">
        <f t="shared" si="3"/>
        <v>0</v>
      </c>
      <c r="G22" s="86">
        <f t="shared" si="3"/>
        <v>0</v>
      </c>
      <c r="H22" s="222"/>
      <c r="I22" s="223"/>
      <c r="J22" s="223"/>
      <c r="K22" s="223"/>
      <c r="L22" s="224"/>
    </row>
    <row r="23" spans="1:12" ht="48" customHeight="1" thickBot="1" x14ac:dyDescent="0.3">
      <c r="A23" s="70" t="s">
        <v>59</v>
      </c>
      <c r="B23" s="143" t="s">
        <v>60</v>
      </c>
      <c r="C23" s="144"/>
      <c r="D23" s="145"/>
      <c r="E23" s="43">
        <f t="shared" ref="E23:G23" si="4">SUM(E24:E24)</f>
        <v>12529768</v>
      </c>
      <c r="F23" s="43">
        <f t="shared" si="4"/>
        <v>0</v>
      </c>
      <c r="G23" s="43">
        <f t="shared" si="4"/>
        <v>0</v>
      </c>
      <c r="H23" s="140"/>
      <c r="I23" s="141"/>
      <c r="J23" s="141"/>
      <c r="K23" s="141"/>
      <c r="L23" s="142"/>
    </row>
    <row r="24" spans="1:12" ht="31.5" x14ac:dyDescent="0.25">
      <c r="A24" s="193" t="s">
        <v>61</v>
      </c>
      <c r="B24" s="131" t="s">
        <v>62</v>
      </c>
      <c r="C24" s="128" t="s">
        <v>42</v>
      </c>
      <c r="D24" s="23" t="s">
        <v>63</v>
      </c>
      <c r="E24" s="47">
        <f t="shared" ref="E24:G24" si="5">SUM(E25:E27)</f>
        <v>12529768</v>
      </c>
      <c r="F24" s="47">
        <f t="shared" si="5"/>
        <v>0</v>
      </c>
      <c r="G24" s="47">
        <f t="shared" si="5"/>
        <v>0</v>
      </c>
      <c r="H24" s="36" t="s">
        <v>64</v>
      </c>
      <c r="I24" s="37" t="s">
        <v>65</v>
      </c>
      <c r="J24" s="37" t="s">
        <v>46</v>
      </c>
      <c r="K24" s="37" t="s">
        <v>66</v>
      </c>
      <c r="L24" s="38" t="s">
        <v>66</v>
      </c>
    </row>
    <row r="25" spans="1:12" ht="31.5" x14ac:dyDescent="0.25">
      <c r="A25" s="194"/>
      <c r="B25" s="132"/>
      <c r="C25" s="129"/>
      <c r="D25" s="8" t="s">
        <v>26</v>
      </c>
      <c r="E25" s="19">
        <v>8873310</v>
      </c>
      <c r="F25" s="19">
        <v>0</v>
      </c>
      <c r="G25" s="19">
        <v>0</v>
      </c>
      <c r="H25" s="33" t="s">
        <v>67</v>
      </c>
      <c r="I25" s="8" t="s">
        <v>68</v>
      </c>
      <c r="J25" s="8" t="s">
        <v>69</v>
      </c>
      <c r="K25" s="8" t="s">
        <v>66</v>
      </c>
      <c r="L25" s="39" t="s">
        <v>66</v>
      </c>
    </row>
    <row r="26" spans="1:12" x14ac:dyDescent="0.25">
      <c r="A26" s="194"/>
      <c r="B26" s="132"/>
      <c r="C26" s="129"/>
      <c r="D26" s="8" t="s">
        <v>70</v>
      </c>
      <c r="E26" s="19">
        <v>292778</v>
      </c>
      <c r="F26" s="19">
        <v>0</v>
      </c>
      <c r="G26" s="19">
        <v>0</v>
      </c>
      <c r="H26" s="207" t="s">
        <v>71</v>
      </c>
      <c r="I26" s="202" t="s">
        <v>68</v>
      </c>
      <c r="J26" s="202" t="s">
        <v>72</v>
      </c>
      <c r="K26" s="202" t="s">
        <v>66</v>
      </c>
      <c r="L26" s="206" t="s">
        <v>66</v>
      </c>
    </row>
    <row r="27" spans="1:12" ht="16.5" thickBot="1" x14ac:dyDescent="0.3">
      <c r="A27" s="195"/>
      <c r="B27" s="133"/>
      <c r="C27" s="130"/>
      <c r="D27" s="41" t="s">
        <v>73</v>
      </c>
      <c r="E27" s="48">
        <v>3363680</v>
      </c>
      <c r="F27" s="48"/>
      <c r="G27" s="48"/>
      <c r="H27" s="133"/>
      <c r="I27" s="130"/>
      <c r="J27" s="130"/>
      <c r="K27" s="130"/>
      <c r="L27" s="178"/>
    </row>
    <row r="28" spans="1:12" ht="48.75" customHeight="1" thickBot="1" x14ac:dyDescent="0.3">
      <c r="A28" s="72" t="s">
        <v>74</v>
      </c>
      <c r="B28" s="149" t="s">
        <v>75</v>
      </c>
      <c r="C28" s="150"/>
      <c r="D28" s="151"/>
      <c r="E28" s="46">
        <v>0</v>
      </c>
      <c r="F28" s="46">
        <v>0</v>
      </c>
      <c r="G28" s="46">
        <v>0</v>
      </c>
      <c r="H28" s="146"/>
      <c r="I28" s="147"/>
      <c r="J28" s="147"/>
      <c r="K28" s="147"/>
      <c r="L28" s="148"/>
    </row>
    <row r="29" spans="1:12" ht="32.25" customHeight="1" thickBot="1" x14ac:dyDescent="0.3">
      <c r="A29" s="68" t="s">
        <v>76</v>
      </c>
      <c r="B29" s="125" t="s">
        <v>77</v>
      </c>
      <c r="C29" s="126"/>
      <c r="D29" s="127"/>
      <c r="E29" s="17">
        <f t="shared" ref="E29:G29" si="6">SUM(E30:E32)</f>
        <v>215000</v>
      </c>
      <c r="F29" s="17">
        <f t="shared" si="6"/>
        <v>2500000</v>
      </c>
      <c r="G29" s="17">
        <f t="shared" si="6"/>
        <v>6300000</v>
      </c>
      <c r="H29" s="164"/>
      <c r="I29" s="165"/>
      <c r="J29" s="165"/>
      <c r="K29" s="165"/>
      <c r="L29" s="166"/>
    </row>
    <row r="30" spans="1:12" ht="35.25" customHeight="1" thickBot="1" x14ac:dyDescent="0.3">
      <c r="A30" s="73" t="s">
        <v>78</v>
      </c>
      <c r="B30" s="137" t="s">
        <v>79</v>
      </c>
      <c r="C30" s="138"/>
      <c r="D30" s="139"/>
      <c r="E30" s="20">
        <v>0</v>
      </c>
      <c r="F30" s="20">
        <v>0</v>
      </c>
      <c r="G30" s="20">
        <v>0</v>
      </c>
      <c r="H30" s="134"/>
      <c r="I30" s="135"/>
      <c r="J30" s="135"/>
      <c r="K30" s="135"/>
      <c r="L30" s="136"/>
    </row>
    <row r="31" spans="1:12" ht="16.5" thickBot="1" x14ac:dyDescent="0.3">
      <c r="A31" s="73" t="s">
        <v>80</v>
      </c>
      <c r="B31" s="137" t="s">
        <v>81</v>
      </c>
      <c r="C31" s="138"/>
      <c r="D31" s="139"/>
      <c r="E31" s="20">
        <v>0</v>
      </c>
      <c r="F31" s="20">
        <v>0</v>
      </c>
      <c r="G31" s="20">
        <v>0</v>
      </c>
      <c r="H31" s="134"/>
      <c r="I31" s="135"/>
      <c r="J31" s="135"/>
      <c r="K31" s="135"/>
      <c r="L31" s="136"/>
    </row>
    <row r="32" spans="1:12" ht="16.5" thickBot="1" x14ac:dyDescent="0.3">
      <c r="A32" s="69" t="s">
        <v>82</v>
      </c>
      <c r="B32" s="171" t="s">
        <v>83</v>
      </c>
      <c r="C32" s="172"/>
      <c r="D32" s="173"/>
      <c r="E32" s="35">
        <f t="shared" ref="E32:G32" si="7">SUM(E33:E33)</f>
        <v>215000</v>
      </c>
      <c r="F32" s="35">
        <f t="shared" si="7"/>
        <v>2500000</v>
      </c>
      <c r="G32" s="35">
        <f t="shared" si="7"/>
        <v>6300000</v>
      </c>
      <c r="H32" s="152"/>
      <c r="I32" s="153"/>
      <c r="J32" s="153"/>
      <c r="K32" s="153"/>
      <c r="L32" s="154"/>
    </row>
    <row r="33" spans="1:12" ht="47.25" customHeight="1" x14ac:dyDescent="0.25">
      <c r="A33" s="193" t="s">
        <v>84</v>
      </c>
      <c r="B33" s="131" t="s">
        <v>85</v>
      </c>
      <c r="C33" s="128" t="s">
        <v>86</v>
      </c>
      <c r="D33" s="23" t="s">
        <v>63</v>
      </c>
      <c r="E33" s="47">
        <f t="shared" ref="E33:G33" si="8">SUM(E34:E35)</f>
        <v>215000</v>
      </c>
      <c r="F33" s="47">
        <f t="shared" si="8"/>
        <v>2500000</v>
      </c>
      <c r="G33" s="47">
        <f t="shared" si="8"/>
        <v>6300000</v>
      </c>
      <c r="H33" s="131" t="s">
        <v>64</v>
      </c>
      <c r="I33" s="128" t="s">
        <v>65</v>
      </c>
      <c r="J33" s="128" t="s">
        <v>87</v>
      </c>
      <c r="K33" s="128" t="s">
        <v>88</v>
      </c>
      <c r="L33" s="176" t="s">
        <v>89</v>
      </c>
    </row>
    <row r="34" spans="1:12" x14ac:dyDescent="0.25">
      <c r="A34" s="194"/>
      <c r="B34" s="132"/>
      <c r="C34" s="129"/>
      <c r="D34" s="8" t="s">
        <v>26</v>
      </c>
      <c r="E34" s="19">
        <v>215000</v>
      </c>
      <c r="F34" s="19">
        <v>1500000</v>
      </c>
      <c r="G34" s="19">
        <v>3300000</v>
      </c>
      <c r="H34" s="132"/>
      <c r="I34" s="129"/>
      <c r="J34" s="129"/>
      <c r="K34" s="129"/>
      <c r="L34" s="177"/>
    </row>
    <row r="35" spans="1:12" ht="16.5" thickBot="1" x14ac:dyDescent="0.3">
      <c r="A35" s="195"/>
      <c r="B35" s="133"/>
      <c r="C35" s="130"/>
      <c r="D35" s="41" t="s">
        <v>90</v>
      </c>
      <c r="E35" s="48">
        <v>0</v>
      </c>
      <c r="F35" s="48">
        <v>1000000</v>
      </c>
      <c r="G35" s="48">
        <v>3000000</v>
      </c>
      <c r="H35" s="133"/>
      <c r="I35" s="130"/>
      <c r="J35" s="130"/>
      <c r="K35" s="130"/>
      <c r="L35" s="178"/>
    </row>
    <row r="36" spans="1:12" ht="32.25" customHeight="1" thickBot="1" x14ac:dyDescent="0.3">
      <c r="A36" s="71" t="s">
        <v>91</v>
      </c>
      <c r="B36" s="230" t="s">
        <v>92</v>
      </c>
      <c r="C36" s="231"/>
      <c r="D36" s="232"/>
      <c r="E36" s="45">
        <f t="shared" ref="E36:G36" si="9">SUM(E37:E38)</f>
        <v>0</v>
      </c>
      <c r="F36" s="45">
        <f t="shared" si="9"/>
        <v>0</v>
      </c>
      <c r="G36" s="45">
        <f t="shared" si="9"/>
        <v>0</v>
      </c>
      <c r="H36" s="216"/>
      <c r="I36" s="217"/>
      <c r="J36" s="217"/>
      <c r="K36" s="217"/>
      <c r="L36" s="218"/>
    </row>
    <row r="37" spans="1:12" ht="16.5" thickBot="1" x14ac:dyDescent="0.3">
      <c r="A37" s="73" t="s">
        <v>93</v>
      </c>
      <c r="B37" s="137" t="s">
        <v>94</v>
      </c>
      <c r="C37" s="138"/>
      <c r="D37" s="139"/>
      <c r="E37" s="20">
        <v>0</v>
      </c>
      <c r="F37" s="20">
        <v>0</v>
      </c>
      <c r="G37" s="20">
        <v>0</v>
      </c>
      <c r="H37" s="134"/>
      <c r="I37" s="135"/>
      <c r="J37" s="135"/>
      <c r="K37" s="135"/>
      <c r="L37" s="136"/>
    </row>
    <row r="38" spans="1:12" ht="16.5" thickBot="1" x14ac:dyDescent="0.3">
      <c r="A38" s="73" t="s">
        <v>95</v>
      </c>
      <c r="B38" s="137" t="s">
        <v>96</v>
      </c>
      <c r="C38" s="138"/>
      <c r="D38" s="139"/>
      <c r="E38" s="20">
        <v>0</v>
      </c>
      <c r="F38" s="20">
        <v>0</v>
      </c>
      <c r="G38" s="20">
        <v>0</v>
      </c>
      <c r="H38" s="134"/>
      <c r="I38" s="135"/>
      <c r="J38" s="135"/>
      <c r="K38" s="135"/>
      <c r="L38" s="136"/>
    </row>
    <row r="39" spans="1:12" ht="50.25" customHeight="1" thickBot="1" x14ac:dyDescent="0.3">
      <c r="A39" s="67" t="s">
        <v>97</v>
      </c>
      <c r="B39" s="168" t="s">
        <v>98</v>
      </c>
      <c r="C39" s="169"/>
      <c r="D39" s="170"/>
      <c r="E39" s="16">
        <f>E40+E102+E124</f>
        <v>23580020.59</v>
      </c>
      <c r="F39" s="16">
        <f>F40+F102+F124</f>
        <v>22549314</v>
      </c>
      <c r="G39" s="16">
        <f>G40+G102+G124</f>
        <v>21647596</v>
      </c>
      <c r="H39" s="219"/>
      <c r="I39" s="220"/>
      <c r="J39" s="220"/>
      <c r="K39" s="220"/>
      <c r="L39" s="221"/>
    </row>
    <row r="40" spans="1:12" ht="32.25" customHeight="1" thickBot="1" x14ac:dyDescent="0.3">
      <c r="A40" s="68" t="s">
        <v>99</v>
      </c>
      <c r="B40" s="125" t="s">
        <v>100</v>
      </c>
      <c r="C40" s="126"/>
      <c r="D40" s="127"/>
      <c r="E40" s="17">
        <f>E41+E82+E84+E101</f>
        <v>15814368.59</v>
      </c>
      <c r="F40" s="17">
        <f>F41+F82+F84+F101</f>
        <v>13773911</v>
      </c>
      <c r="G40" s="17">
        <f>G41+G82+G84+G101</f>
        <v>13589146</v>
      </c>
      <c r="H40" s="164"/>
      <c r="I40" s="165"/>
      <c r="J40" s="165"/>
      <c r="K40" s="165"/>
      <c r="L40" s="166"/>
    </row>
    <row r="41" spans="1:12" ht="16.5" thickBot="1" x14ac:dyDescent="0.3">
      <c r="A41" s="69" t="s">
        <v>101</v>
      </c>
      <c r="B41" s="171" t="s">
        <v>102</v>
      </c>
      <c r="C41" s="172"/>
      <c r="D41" s="173"/>
      <c r="E41" s="35">
        <f>E42+E46+E53+E57+E61+E65+E69+E73+E77+E81</f>
        <v>11503842.59</v>
      </c>
      <c r="F41" s="35">
        <f>F42+F46+F53+F57+F61+F65+F69+F73+F77+F81</f>
        <v>11188411</v>
      </c>
      <c r="G41" s="35">
        <f>G42+G46+G53+G57+G61+G65+G69+G73+G77+G81</f>
        <v>11203646</v>
      </c>
      <c r="H41" s="152"/>
      <c r="I41" s="153"/>
      <c r="J41" s="153"/>
      <c r="K41" s="153"/>
      <c r="L41" s="154"/>
    </row>
    <row r="42" spans="1:12" ht="31.5" x14ac:dyDescent="0.25">
      <c r="A42" s="193" t="s">
        <v>103</v>
      </c>
      <c r="B42" s="131" t="s">
        <v>104</v>
      </c>
      <c r="C42" s="128" t="s">
        <v>105</v>
      </c>
      <c r="D42" s="198" t="s">
        <v>63</v>
      </c>
      <c r="E42" s="155">
        <f t="shared" ref="E42:G42" si="10">SUM(E43:E45)</f>
        <v>1634487.57</v>
      </c>
      <c r="F42" s="155">
        <f t="shared" si="10"/>
        <v>1631483</v>
      </c>
      <c r="G42" s="155">
        <f t="shared" si="10"/>
        <v>1634483</v>
      </c>
      <c r="H42" s="36" t="s">
        <v>106</v>
      </c>
      <c r="I42" s="37" t="s">
        <v>107</v>
      </c>
      <c r="J42" s="37" t="s">
        <v>108</v>
      </c>
      <c r="K42" s="37" t="s">
        <v>109</v>
      </c>
      <c r="L42" s="38" t="s">
        <v>108</v>
      </c>
    </row>
    <row r="43" spans="1:12" x14ac:dyDescent="0.25">
      <c r="A43" s="194"/>
      <c r="B43" s="132"/>
      <c r="C43" s="129"/>
      <c r="D43" s="199"/>
      <c r="E43" s="211"/>
      <c r="F43" s="211"/>
      <c r="G43" s="211"/>
      <c r="H43" s="33" t="s">
        <v>110</v>
      </c>
      <c r="I43" s="8" t="s">
        <v>111</v>
      </c>
      <c r="J43" s="8" t="s">
        <v>112</v>
      </c>
      <c r="K43" s="8" t="s">
        <v>108</v>
      </c>
      <c r="L43" s="39" t="s">
        <v>113</v>
      </c>
    </row>
    <row r="44" spans="1:12" ht="32.25" customHeight="1" x14ac:dyDescent="0.25">
      <c r="A44" s="194"/>
      <c r="B44" s="132"/>
      <c r="C44" s="129"/>
      <c r="D44" s="8" t="s">
        <v>114</v>
      </c>
      <c r="E44" s="19">
        <v>261224.57</v>
      </c>
      <c r="F44" s="19">
        <v>258220</v>
      </c>
      <c r="G44" s="19">
        <v>261220</v>
      </c>
      <c r="H44" s="33" t="s">
        <v>115</v>
      </c>
      <c r="I44" s="8" t="s">
        <v>28</v>
      </c>
      <c r="J44" s="8" t="s">
        <v>116</v>
      </c>
      <c r="K44" s="8" t="s">
        <v>117</v>
      </c>
      <c r="L44" s="39" t="s">
        <v>118</v>
      </c>
    </row>
    <row r="45" spans="1:12" ht="32.25" thickBot="1" x14ac:dyDescent="0.3">
      <c r="A45" s="195"/>
      <c r="B45" s="133"/>
      <c r="C45" s="130"/>
      <c r="D45" s="41" t="s">
        <v>26</v>
      </c>
      <c r="E45" s="48">
        <v>1373263</v>
      </c>
      <c r="F45" s="48">
        <v>1373263</v>
      </c>
      <c r="G45" s="48">
        <v>1373263</v>
      </c>
      <c r="H45" s="40" t="s">
        <v>119</v>
      </c>
      <c r="I45" s="41" t="s">
        <v>28</v>
      </c>
      <c r="J45" s="41" t="s">
        <v>120</v>
      </c>
      <c r="K45" s="41" t="s">
        <v>121</v>
      </c>
      <c r="L45" s="42" t="s">
        <v>121</v>
      </c>
    </row>
    <row r="46" spans="1:12" ht="47.25" x14ac:dyDescent="0.25">
      <c r="A46" s="193" t="s">
        <v>122</v>
      </c>
      <c r="B46" s="131" t="s">
        <v>123</v>
      </c>
      <c r="C46" s="128" t="s">
        <v>105</v>
      </c>
      <c r="D46" s="198" t="s">
        <v>63</v>
      </c>
      <c r="E46" s="155">
        <f t="shared" ref="E46:G46" si="11">SUM(E47:E52)</f>
        <v>502785.64</v>
      </c>
      <c r="F46" s="155">
        <f t="shared" si="11"/>
        <v>503553</v>
      </c>
      <c r="G46" s="155">
        <f t="shared" si="11"/>
        <v>503688</v>
      </c>
      <c r="H46" s="36" t="s">
        <v>124</v>
      </c>
      <c r="I46" s="37" t="s">
        <v>65</v>
      </c>
      <c r="J46" s="37" t="s">
        <v>35</v>
      </c>
      <c r="K46" s="37" t="s">
        <v>35</v>
      </c>
      <c r="L46" s="38" t="s">
        <v>35</v>
      </c>
    </row>
    <row r="47" spans="1:12" ht="47.25" customHeight="1" x14ac:dyDescent="0.25">
      <c r="A47" s="194"/>
      <c r="B47" s="132"/>
      <c r="C47" s="129"/>
      <c r="D47" s="228"/>
      <c r="E47" s="229"/>
      <c r="F47" s="211"/>
      <c r="G47" s="211"/>
      <c r="H47" s="33" t="s">
        <v>125</v>
      </c>
      <c r="I47" s="8" t="s">
        <v>28</v>
      </c>
      <c r="J47" s="8" t="s">
        <v>126</v>
      </c>
      <c r="K47" s="8" t="s">
        <v>127</v>
      </c>
      <c r="L47" s="39" t="s">
        <v>128</v>
      </c>
    </row>
    <row r="48" spans="1:12" ht="45.75" customHeight="1" x14ac:dyDescent="0.25">
      <c r="A48" s="194"/>
      <c r="B48" s="132"/>
      <c r="C48" s="129"/>
      <c r="D48" s="129" t="s">
        <v>114</v>
      </c>
      <c r="E48" s="204">
        <v>13177.64</v>
      </c>
      <c r="F48" s="200">
        <v>13945</v>
      </c>
      <c r="G48" s="200">
        <v>14080</v>
      </c>
      <c r="H48" s="33" t="s">
        <v>129</v>
      </c>
      <c r="I48" s="8" t="s">
        <v>28</v>
      </c>
      <c r="J48" s="8" t="s">
        <v>130</v>
      </c>
      <c r="K48" s="8" t="s">
        <v>131</v>
      </c>
      <c r="L48" s="39" t="s">
        <v>132</v>
      </c>
    </row>
    <row r="49" spans="1:13" ht="31.5" customHeight="1" x14ac:dyDescent="0.25">
      <c r="A49" s="194"/>
      <c r="B49" s="132"/>
      <c r="C49" s="129"/>
      <c r="D49" s="203"/>
      <c r="E49" s="201"/>
      <c r="F49" s="201"/>
      <c r="G49" s="201"/>
      <c r="H49" s="33" t="s">
        <v>115</v>
      </c>
      <c r="I49" s="8" t="s">
        <v>28</v>
      </c>
      <c r="J49" s="8" t="s">
        <v>133</v>
      </c>
      <c r="K49" s="8" t="s">
        <v>134</v>
      </c>
      <c r="L49" s="39" t="s">
        <v>134</v>
      </c>
    </row>
    <row r="50" spans="1:13" x14ac:dyDescent="0.25">
      <c r="A50" s="194"/>
      <c r="B50" s="132"/>
      <c r="C50" s="129"/>
      <c r="D50" s="202" t="s">
        <v>26</v>
      </c>
      <c r="E50" s="200">
        <v>489608</v>
      </c>
      <c r="F50" s="200">
        <v>489608</v>
      </c>
      <c r="G50" s="200">
        <v>489608</v>
      </c>
      <c r="H50" s="33" t="s">
        <v>110</v>
      </c>
      <c r="I50" s="8" t="s">
        <v>111</v>
      </c>
      <c r="J50" s="8" t="s">
        <v>135</v>
      </c>
      <c r="K50" s="8" t="s">
        <v>136</v>
      </c>
      <c r="L50" s="39" t="s">
        <v>137</v>
      </c>
    </row>
    <row r="51" spans="1:13" ht="31.5" x14ac:dyDescent="0.25">
      <c r="A51" s="194"/>
      <c r="B51" s="132"/>
      <c r="C51" s="129"/>
      <c r="D51" s="129"/>
      <c r="E51" s="204"/>
      <c r="F51" s="204"/>
      <c r="G51" s="204"/>
      <c r="H51" s="33" t="s">
        <v>106</v>
      </c>
      <c r="I51" s="8" t="s">
        <v>107</v>
      </c>
      <c r="J51" s="8" t="s">
        <v>138</v>
      </c>
      <c r="K51" s="8" t="s">
        <v>139</v>
      </c>
      <c r="L51" s="39" t="s">
        <v>140</v>
      </c>
    </row>
    <row r="52" spans="1:13" ht="32.25" thickBot="1" x14ac:dyDescent="0.3">
      <c r="A52" s="195"/>
      <c r="B52" s="133"/>
      <c r="C52" s="130"/>
      <c r="D52" s="130"/>
      <c r="E52" s="205"/>
      <c r="F52" s="205"/>
      <c r="G52" s="205"/>
      <c r="H52" s="40" t="s">
        <v>119</v>
      </c>
      <c r="I52" s="41" t="s">
        <v>28</v>
      </c>
      <c r="J52" s="41" t="s">
        <v>121</v>
      </c>
      <c r="K52" s="41" t="s">
        <v>121</v>
      </c>
      <c r="L52" s="42" t="s">
        <v>121</v>
      </c>
    </row>
    <row r="53" spans="1:13" ht="34.5" customHeight="1" x14ac:dyDescent="0.25">
      <c r="A53" s="193" t="s">
        <v>141</v>
      </c>
      <c r="B53" s="131" t="s">
        <v>142</v>
      </c>
      <c r="C53" s="128" t="s">
        <v>105</v>
      </c>
      <c r="D53" s="198" t="s">
        <v>63</v>
      </c>
      <c r="E53" s="155">
        <f t="shared" ref="E53:G53" si="12">SUM(E54:E56)</f>
        <v>534772.91</v>
      </c>
      <c r="F53" s="155">
        <f t="shared" si="12"/>
        <v>535274</v>
      </c>
      <c r="G53" s="155">
        <f t="shared" si="12"/>
        <v>535774</v>
      </c>
      <c r="H53" s="36" t="s">
        <v>106</v>
      </c>
      <c r="I53" s="37" t="s">
        <v>107</v>
      </c>
      <c r="J53" s="37" t="s">
        <v>143</v>
      </c>
      <c r="K53" s="37" t="s">
        <v>144</v>
      </c>
      <c r="L53" s="38" t="s">
        <v>145</v>
      </c>
    </row>
    <row r="54" spans="1:13" ht="23.25" customHeight="1" x14ac:dyDescent="0.25">
      <c r="A54" s="194"/>
      <c r="B54" s="132"/>
      <c r="C54" s="129"/>
      <c r="D54" s="199"/>
      <c r="E54" s="211"/>
      <c r="F54" s="211"/>
      <c r="G54" s="211"/>
      <c r="H54" s="33" t="s">
        <v>110</v>
      </c>
      <c r="I54" s="8" t="s">
        <v>111</v>
      </c>
      <c r="J54" s="8" t="s">
        <v>146</v>
      </c>
      <c r="K54" s="8" t="s">
        <v>147</v>
      </c>
      <c r="L54" s="39" t="s">
        <v>148</v>
      </c>
    </row>
    <row r="55" spans="1:13" ht="28.5" customHeight="1" x14ac:dyDescent="0.25">
      <c r="A55" s="194"/>
      <c r="B55" s="132"/>
      <c r="C55" s="129"/>
      <c r="D55" s="241" t="s">
        <v>114</v>
      </c>
      <c r="E55" s="242">
        <v>77208.91</v>
      </c>
      <c r="F55" s="242">
        <v>77710</v>
      </c>
      <c r="G55" s="242">
        <v>78210</v>
      </c>
      <c r="H55" s="33" t="s">
        <v>115</v>
      </c>
      <c r="I55" s="8" t="s">
        <v>28</v>
      </c>
      <c r="J55" s="8" t="s">
        <v>116</v>
      </c>
      <c r="K55" s="8" t="s">
        <v>149</v>
      </c>
      <c r="L55" s="39" t="s">
        <v>149</v>
      </c>
    </row>
    <row r="56" spans="1:13" ht="39.75" customHeight="1" thickBot="1" x14ac:dyDescent="0.3">
      <c r="A56" s="195"/>
      <c r="B56" s="133"/>
      <c r="C56" s="130"/>
      <c r="D56" s="243" t="s">
        <v>26</v>
      </c>
      <c r="E56" s="244">
        <v>457564</v>
      </c>
      <c r="F56" s="244">
        <v>457564</v>
      </c>
      <c r="G56" s="244">
        <v>457564</v>
      </c>
      <c r="H56" s="40" t="s">
        <v>119</v>
      </c>
      <c r="I56" s="41" t="s">
        <v>28</v>
      </c>
      <c r="J56" s="41" t="s">
        <v>120</v>
      </c>
      <c r="K56" s="41" t="s">
        <v>121</v>
      </c>
      <c r="L56" s="42" t="s">
        <v>121</v>
      </c>
    </row>
    <row r="57" spans="1:13" ht="29.25" customHeight="1" x14ac:dyDescent="0.25">
      <c r="A57" s="193" t="s">
        <v>150</v>
      </c>
      <c r="B57" s="131" t="s">
        <v>151</v>
      </c>
      <c r="C57" s="128" t="s">
        <v>105</v>
      </c>
      <c r="D57" s="23" t="s">
        <v>63</v>
      </c>
      <c r="E57" s="47">
        <f t="shared" ref="E57:G57" si="13">SUM(E58:E60)</f>
        <v>1656800.01</v>
      </c>
      <c r="F57" s="47">
        <f t="shared" si="13"/>
        <v>1659804</v>
      </c>
      <c r="G57" s="47">
        <f t="shared" si="13"/>
        <v>1661804</v>
      </c>
      <c r="H57" s="36" t="s">
        <v>115</v>
      </c>
      <c r="I57" s="37" t="s">
        <v>28</v>
      </c>
      <c r="J57" s="37" t="s">
        <v>48</v>
      </c>
      <c r="K57" s="37" t="s">
        <v>152</v>
      </c>
      <c r="L57" s="38" t="s">
        <v>152</v>
      </c>
    </row>
    <row r="58" spans="1:13" ht="31.5" x14ac:dyDescent="0.25">
      <c r="A58" s="194"/>
      <c r="B58" s="132"/>
      <c r="C58" s="129"/>
      <c r="D58" s="8" t="s">
        <v>114</v>
      </c>
      <c r="E58" s="19">
        <v>239466.01</v>
      </c>
      <c r="F58" s="19">
        <v>242470</v>
      </c>
      <c r="G58" s="19">
        <v>244470</v>
      </c>
      <c r="H58" s="33" t="s">
        <v>106</v>
      </c>
      <c r="I58" s="8" t="s">
        <v>107</v>
      </c>
      <c r="J58" s="8" t="s">
        <v>108</v>
      </c>
      <c r="K58" s="8" t="s">
        <v>113</v>
      </c>
      <c r="L58" s="39" t="s">
        <v>153</v>
      </c>
    </row>
    <row r="59" spans="1:13" x14ac:dyDescent="0.25">
      <c r="A59" s="194"/>
      <c r="B59" s="132"/>
      <c r="C59" s="129"/>
      <c r="D59" s="202" t="s">
        <v>26</v>
      </c>
      <c r="E59" s="200">
        <v>1417334</v>
      </c>
      <c r="F59" s="200">
        <v>1417334</v>
      </c>
      <c r="G59" s="200">
        <v>1417334</v>
      </c>
      <c r="H59" s="33" t="s">
        <v>110</v>
      </c>
      <c r="I59" s="8" t="s">
        <v>111</v>
      </c>
      <c r="J59" s="8" t="s">
        <v>154</v>
      </c>
      <c r="K59" s="8" t="s">
        <v>155</v>
      </c>
      <c r="L59" s="39" t="s">
        <v>155</v>
      </c>
    </row>
    <row r="60" spans="1:13" ht="32.25" thickBot="1" x14ac:dyDescent="0.3">
      <c r="A60" s="194"/>
      <c r="B60" s="132"/>
      <c r="C60" s="129"/>
      <c r="D60" s="129"/>
      <c r="E60" s="204"/>
      <c r="F60" s="204"/>
      <c r="G60" s="204"/>
      <c r="H60" s="49" t="s">
        <v>119</v>
      </c>
      <c r="I60" s="29" t="s">
        <v>28</v>
      </c>
      <c r="J60" s="29" t="s">
        <v>120</v>
      </c>
      <c r="K60" s="29" t="s">
        <v>121</v>
      </c>
      <c r="L60" s="50" t="s">
        <v>121</v>
      </c>
    </row>
    <row r="61" spans="1:13" ht="32.25" customHeight="1" x14ac:dyDescent="0.25">
      <c r="A61" s="193" t="s">
        <v>156</v>
      </c>
      <c r="B61" s="131" t="s">
        <v>157</v>
      </c>
      <c r="C61" s="128" t="s">
        <v>105</v>
      </c>
      <c r="D61" s="23" t="s">
        <v>63</v>
      </c>
      <c r="E61" s="47">
        <f>SUM(E62:E64)</f>
        <v>2279080.73</v>
      </c>
      <c r="F61" s="47">
        <f>SUM(F62:F64)</f>
        <v>2277577</v>
      </c>
      <c r="G61" s="47">
        <f>SUM(G62:G64)</f>
        <v>2277577</v>
      </c>
      <c r="H61" s="36" t="s">
        <v>115</v>
      </c>
      <c r="I61" s="37" t="s">
        <v>28</v>
      </c>
      <c r="J61" s="37" t="s">
        <v>158</v>
      </c>
      <c r="K61" s="37" t="s">
        <v>159</v>
      </c>
      <c r="L61" s="38" t="s">
        <v>160</v>
      </c>
    </row>
    <row r="62" spans="1:13" ht="30.75" customHeight="1" x14ac:dyDescent="0.25">
      <c r="A62" s="194"/>
      <c r="B62" s="132"/>
      <c r="C62" s="129"/>
      <c r="D62" s="8" t="s">
        <v>161</v>
      </c>
      <c r="E62" s="19">
        <v>112288</v>
      </c>
      <c r="F62" s="19">
        <v>112288</v>
      </c>
      <c r="G62" s="19">
        <v>112288</v>
      </c>
      <c r="H62" s="207" t="s">
        <v>110</v>
      </c>
      <c r="I62" s="202" t="s">
        <v>111</v>
      </c>
      <c r="J62" s="238" t="s">
        <v>162</v>
      </c>
      <c r="K62" s="238" t="s">
        <v>163</v>
      </c>
      <c r="L62" s="236" t="s">
        <v>162</v>
      </c>
      <c r="M62" s="233"/>
    </row>
    <row r="63" spans="1:13" x14ac:dyDescent="0.25">
      <c r="A63" s="194"/>
      <c r="B63" s="132"/>
      <c r="C63" s="129"/>
      <c r="D63" s="8" t="s">
        <v>26</v>
      </c>
      <c r="E63" s="19">
        <v>2157649</v>
      </c>
      <c r="F63" s="19">
        <v>2157649</v>
      </c>
      <c r="G63" s="19">
        <v>2157649</v>
      </c>
      <c r="H63" s="240"/>
      <c r="I63" s="203"/>
      <c r="J63" s="239"/>
      <c r="K63" s="239"/>
      <c r="L63" s="237"/>
      <c r="M63" s="233"/>
    </row>
    <row r="64" spans="1:13" ht="32.25" thickBot="1" x14ac:dyDescent="0.3">
      <c r="A64" s="194"/>
      <c r="B64" s="132"/>
      <c r="C64" s="129"/>
      <c r="D64" s="99" t="s">
        <v>114</v>
      </c>
      <c r="E64" s="111">
        <v>9143.73</v>
      </c>
      <c r="F64" s="111">
        <v>7640</v>
      </c>
      <c r="G64" s="111">
        <v>7640</v>
      </c>
      <c r="H64" s="101" t="s">
        <v>119</v>
      </c>
      <c r="I64" s="99" t="s">
        <v>28</v>
      </c>
      <c r="J64" s="99" t="s">
        <v>121</v>
      </c>
      <c r="K64" s="99" t="s">
        <v>121</v>
      </c>
      <c r="L64" s="106" t="s">
        <v>121</v>
      </c>
    </row>
    <row r="65" spans="1:14" x14ac:dyDescent="0.25">
      <c r="A65" s="193" t="s">
        <v>164</v>
      </c>
      <c r="B65" s="131" t="s">
        <v>165</v>
      </c>
      <c r="C65" s="128" t="s">
        <v>105</v>
      </c>
      <c r="D65" s="198" t="s">
        <v>63</v>
      </c>
      <c r="E65" s="155">
        <f t="shared" ref="E65:G65" si="14">SUM(E66:E68)</f>
        <v>833663.5</v>
      </c>
      <c r="F65" s="155">
        <f t="shared" si="14"/>
        <v>806369</v>
      </c>
      <c r="G65" s="155">
        <f t="shared" si="14"/>
        <v>808869</v>
      </c>
      <c r="H65" s="36" t="s">
        <v>110</v>
      </c>
      <c r="I65" s="37" t="s">
        <v>111</v>
      </c>
      <c r="J65" s="37" t="s">
        <v>166</v>
      </c>
      <c r="K65" s="37" t="s">
        <v>167</v>
      </c>
      <c r="L65" s="38" t="s">
        <v>168</v>
      </c>
    </row>
    <row r="66" spans="1:14" ht="31.5" x14ac:dyDescent="0.25">
      <c r="A66" s="194"/>
      <c r="B66" s="132"/>
      <c r="C66" s="129"/>
      <c r="D66" s="199"/>
      <c r="E66" s="211"/>
      <c r="F66" s="211"/>
      <c r="G66" s="211"/>
      <c r="H66" s="33" t="s">
        <v>169</v>
      </c>
      <c r="I66" s="8" t="s">
        <v>28</v>
      </c>
      <c r="J66" s="8" t="s">
        <v>158</v>
      </c>
      <c r="K66" s="8" t="s">
        <v>159</v>
      </c>
      <c r="L66" s="39" t="s">
        <v>170</v>
      </c>
    </row>
    <row r="67" spans="1:14" ht="31.5" x14ac:dyDescent="0.25">
      <c r="A67" s="194"/>
      <c r="B67" s="132"/>
      <c r="C67" s="129"/>
      <c r="D67" s="8" t="s">
        <v>114</v>
      </c>
      <c r="E67" s="19">
        <v>351434.5</v>
      </c>
      <c r="F67" s="19">
        <v>324140</v>
      </c>
      <c r="G67" s="19">
        <v>326640</v>
      </c>
      <c r="H67" s="33" t="s">
        <v>106</v>
      </c>
      <c r="I67" s="8" t="s">
        <v>107</v>
      </c>
      <c r="J67" s="8" t="s">
        <v>171</v>
      </c>
      <c r="K67" s="8" t="s">
        <v>172</v>
      </c>
      <c r="L67" s="39" t="s">
        <v>173</v>
      </c>
    </row>
    <row r="68" spans="1:14" ht="32.25" thickBot="1" x14ac:dyDescent="0.3">
      <c r="A68" s="195"/>
      <c r="B68" s="133"/>
      <c r="C68" s="130"/>
      <c r="D68" s="41" t="s">
        <v>26</v>
      </c>
      <c r="E68" s="48">
        <v>482229</v>
      </c>
      <c r="F68" s="48">
        <v>482229</v>
      </c>
      <c r="G68" s="48">
        <v>482229</v>
      </c>
      <c r="H68" s="40" t="s">
        <v>119</v>
      </c>
      <c r="I68" s="41" t="s">
        <v>28</v>
      </c>
      <c r="J68" s="41" t="s">
        <v>121</v>
      </c>
      <c r="K68" s="41" t="s">
        <v>121</v>
      </c>
      <c r="L68" s="42" t="s">
        <v>121</v>
      </c>
    </row>
    <row r="69" spans="1:14" ht="31.5" x14ac:dyDescent="0.25">
      <c r="A69" s="194" t="s">
        <v>174</v>
      </c>
      <c r="B69" s="132" t="s">
        <v>175</v>
      </c>
      <c r="C69" s="129" t="s">
        <v>105</v>
      </c>
      <c r="D69" s="105" t="s">
        <v>63</v>
      </c>
      <c r="E69" s="113">
        <f t="shared" ref="E69:G69" si="15">SUM(E70:E72)</f>
        <v>1479162.53</v>
      </c>
      <c r="F69" s="113">
        <f t="shared" si="15"/>
        <v>1465966</v>
      </c>
      <c r="G69" s="113">
        <f t="shared" si="15"/>
        <v>1472066</v>
      </c>
      <c r="H69" s="102" t="s">
        <v>106</v>
      </c>
      <c r="I69" s="100" t="s">
        <v>107</v>
      </c>
      <c r="J69" s="100" t="s">
        <v>168</v>
      </c>
      <c r="K69" s="100" t="s">
        <v>176</v>
      </c>
      <c r="L69" s="74" t="s">
        <v>177</v>
      </c>
    </row>
    <row r="70" spans="1:14" x14ac:dyDescent="0.25">
      <c r="A70" s="194"/>
      <c r="B70" s="132"/>
      <c r="C70" s="129"/>
      <c r="D70" s="202" t="s">
        <v>114</v>
      </c>
      <c r="E70" s="200">
        <v>108396.53</v>
      </c>
      <c r="F70" s="200">
        <v>95200</v>
      </c>
      <c r="G70" s="200">
        <v>101300</v>
      </c>
      <c r="H70" s="33" t="s">
        <v>110</v>
      </c>
      <c r="I70" s="8" t="s">
        <v>111</v>
      </c>
      <c r="J70" s="8" t="s">
        <v>178</v>
      </c>
      <c r="K70" s="8" t="s">
        <v>179</v>
      </c>
      <c r="L70" s="39" t="s">
        <v>180</v>
      </c>
    </row>
    <row r="71" spans="1:14" ht="29.25" customHeight="1" x14ac:dyDescent="0.25">
      <c r="A71" s="194"/>
      <c r="B71" s="132"/>
      <c r="C71" s="129"/>
      <c r="D71" s="203"/>
      <c r="E71" s="201"/>
      <c r="F71" s="201"/>
      <c r="G71" s="201"/>
      <c r="H71" s="33" t="s">
        <v>115</v>
      </c>
      <c r="I71" s="8" t="s">
        <v>28</v>
      </c>
      <c r="J71" s="8" t="s">
        <v>181</v>
      </c>
      <c r="K71" s="8" t="s">
        <v>181</v>
      </c>
      <c r="L71" s="39" t="s">
        <v>181</v>
      </c>
    </row>
    <row r="72" spans="1:14" ht="31.5" x14ac:dyDescent="0.25">
      <c r="A72" s="195"/>
      <c r="B72" s="133"/>
      <c r="C72" s="130"/>
      <c r="D72" s="41" t="s">
        <v>26</v>
      </c>
      <c r="E72" s="48">
        <v>1370766</v>
      </c>
      <c r="F72" s="48">
        <v>1370766</v>
      </c>
      <c r="G72" s="48">
        <v>1370766</v>
      </c>
      <c r="H72" s="40" t="s">
        <v>119</v>
      </c>
      <c r="I72" s="41" t="s">
        <v>28</v>
      </c>
      <c r="J72" s="41" t="s">
        <v>121</v>
      </c>
      <c r="K72" s="41" t="s">
        <v>121</v>
      </c>
      <c r="L72" s="42" t="s">
        <v>121</v>
      </c>
    </row>
    <row r="73" spans="1:14" ht="15.75" customHeight="1" x14ac:dyDescent="0.25">
      <c r="A73" s="193" t="s">
        <v>182</v>
      </c>
      <c r="B73" s="131" t="s">
        <v>183</v>
      </c>
      <c r="C73" s="128" t="s">
        <v>105</v>
      </c>
      <c r="D73" s="198" t="s">
        <v>63</v>
      </c>
      <c r="E73" s="155">
        <f t="shared" ref="E73:G73" si="16">SUM(E74:E76)</f>
        <v>1695105.38</v>
      </c>
      <c r="F73" s="155">
        <f t="shared" si="16"/>
        <v>1695703</v>
      </c>
      <c r="G73" s="155">
        <f t="shared" si="16"/>
        <v>1696703</v>
      </c>
      <c r="H73" s="90" t="s">
        <v>110</v>
      </c>
      <c r="I73" s="91" t="s">
        <v>111</v>
      </c>
      <c r="J73" s="91" t="s">
        <v>184</v>
      </c>
      <c r="K73" s="91" t="s">
        <v>185</v>
      </c>
      <c r="L73" s="92" t="s">
        <v>185</v>
      </c>
      <c r="M73" s="234"/>
      <c r="N73" s="235"/>
    </row>
    <row r="74" spans="1:14" ht="31.5" customHeight="1" x14ac:dyDescent="0.25">
      <c r="A74" s="194"/>
      <c r="B74" s="132"/>
      <c r="C74" s="129"/>
      <c r="D74" s="199"/>
      <c r="E74" s="211"/>
      <c r="F74" s="211"/>
      <c r="G74" s="211"/>
      <c r="H74" s="93" t="s">
        <v>115</v>
      </c>
      <c r="I74" s="94" t="s">
        <v>28</v>
      </c>
      <c r="J74" s="94" t="s">
        <v>186</v>
      </c>
      <c r="K74" s="94" t="s">
        <v>187</v>
      </c>
      <c r="L74" s="95" t="s">
        <v>188</v>
      </c>
    </row>
    <row r="75" spans="1:14" ht="31.5" x14ac:dyDescent="0.25">
      <c r="A75" s="194"/>
      <c r="B75" s="132"/>
      <c r="C75" s="129"/>
      <c r="D75" s="8" t="s">
        <v>114</v>
      </c>
      <c r="E75" s="19">
        <v>475712.38</v>
      </c>
      <c r="F75" s="19">
        <v>476310</v>
      </c>
      <c r="G75" s="19">
        <v>477310</v>
      </c>
      <c r="H75" s="33" t="s">
        <v>106</v>
      </c>
      <c r="I75" s="8" t="s">
        <v>107</v>
      </c>
      <c r="J75" s="8" t="s">
        <v>189</v>
      </c>
      <c r="K75" s="8" t="s">
        <v>190</v>
      </c>
      <c r="L75" s="39" t="s">
        <v>191</v>
      </c>
    </row>
    <row r="76" spans="1:14" ht="32.25" thickBot="1" x14ac:dyDescent="0.3">
      <c r="A76" s="195"/>
      <c r="B76" s="133"/>
      <c r="C76" s="130"/>
      <c r="D76" s="41" t="s">
        <v>26</v>
      </c>
      <c r="E76" s="48">
        <v>1219393</v>
      </c>
      <c r="F76" s="48">
        <v>1219393</v>
      </c>
      <c r="G76" s="48">
        <v>1219393</v>
      </c>
      <c r="H76" s="40" t="s">
        <v>119</v>
      </c>
      <c r="I76" s="41" t="s">
        <v>28</v>
      </c>
      <c r="J76" s="41" t="s">
        <v>121</v>
      </c>
      <c r="K76" s="41" t="s">
        <v>121</v>
      </c>
      <c r="L76" s="42" t="s">
        <v>121</v>
      </c>
    </row>
    <row r="77" spans="1:14" ht="31.5" x14ac:dyDescent="0.25">
      <c r="A77" s="193" t="s">
        <v>192</v>
      </c>
      <c r="B77" s="131" t="s">
        <v>193</v>
      </c>
      <c r="C77" s="128" t="s">
        <v>105</v>
      </c>
      <c r="D77" s="31" t="s">
        <v>63</v>
      </c>
      <c r="E77" s="155">
        <f t="shared" ref="E77:G77" si="17">SUM(E78:E80)</f>
        <v>627051.32000000007</v>
      </c>
      <c r="F77" s="155">
        <f t="shared" si="17"/>
        <v>612682</v>
      </c>
      <c r="G77" s="155">
        <f t="shared" si="17"/>
        <v>612682</v>
      </c>
      <c r="H77" s="36" t="s">
        <v>106</v>
      </c>
      <c r="I77" s="37" t="s">
        <v>107</v>
      </c>
      <c r="J77" s="37" t="s">
        <v>194</v>
      </c>
      <c r="K77" s="37" t="s">
        <v>195</v>
      </c>
      <c r="L77" s="38" t="s">
        <v>195</v>
      </c>
    </row>
    <row r="78" spans="1:14" x14ac:dyDescent="0.25">
      <c r="A78" s="194"/>
      <c r="B78" s="132"/>
      <c r="C78" s="129"/>
      <c r="D78" s="32"/>
      <c r="E78" s="211"/>
      <c r="F78" s="211"/>
      <c r="G78" s="211"/>
      <c r="H78" s="33" t="s">
        <v>110</v>
      </c>
      <c r="I78" s="8" t="s">
        <v>111</v>
      </c>
      <c r="J78" s="8" t="s">
        <v>137</v>
      </c>
      <c r="K78" s="8" t="s">
        <v>196</v>
      </c>
      <c r="L78" s="39" t="s">
        <v>196</v>
      </c>
    </row>
    <row r="79" spans="1:14" ht="31.5" x14ac:dyDescent="0.25">
      <c r="A79" s="194"/>
      <c r="B79" s="132"/>
      <c r="C79" s="129"/>
      <c r="D79" s="8" t="s">
        <v>114</v>
      </c>
      <c r="E79" s="19">
        <v>168309.32</v>
      </c>
      <c r="F79" s="19">
        <v>153940</v>
      </c>
      <c r="G79" s="19">
        <v>153940</v>
      </c>
      <c r="H79" s="33" t="s">
        <v>169</v>
      </c>
      <c r="I79" s="8" t="s">
        <v>28</v>
      </c>
      <c r="J79" s="8" t="s">
        <v>197</v>
      </c>
      <c r="K79" s="8" t="s">
        <v>197</v>
      </c>
      <c r="L79" s="39" t="s">
        <v>197</v>
      </c>
    </row>
    <row r="80" spans="1:14" ht="32.25" thickBot="1" x14ac:dyDescent="0.3">
      <c r="A80" s="195"/>
      <c r="B80" s="133"/>
      <c r="C80" s="130"/>
      <c r="D80" s="41" t="s">
        <v>26</v>
      </c>
      <c r="E80" s="48">
        <v>458742</v>
      </c>
      <c r="F80" s="48">
        <v>458742</v>
      </c>
      <c r="G80" s="48">
        <v>458742</v>
      </c>
      <c r="H80" s="40" t="s">
        <v>119</v>
      </c>
      <c r="I80" s="41" t="s">
        <v>28</v>
      </c>
      <c r="J80" s="41" t="s">
        <v>120</v>
      </c>
      <c r="K80" s="41" t="s">
        <v>121</v>
      </c>
      <c r="L80" s="42" t="s">
        <v>121</v>
      </c>
    </row>
    <row r="81" spans="1:12" ht="47.25" x14ac:dyDescent="0.25">
      <c r="A81" s="51" t="s">
        <v>198</v>
      </c>
      <c r="B81" s="52" t="s">
        <v>199</v>
      </c>
      <c r="C81" s="53" t="s">
        <v>200</v>
      </c>
      <c r="D81" s="53" t="s">
        <v>26</v>
      </c>
      <c r="E81" s="54">
        <v>260933</v>
      </c>
      <c r="F81" s="54">
        <v>0</v>
      </c>
      <c r="G81" s="54">
        <v>0</v>
      </c>
      <c r="H81" s="52" t="s">
        <v>201</v>
      </c>
      <c r="I81" s="53" t="s">
        <v>65</v>
      </c>
      <c r="J81" s="96" t="s">
        <v>202</v>
      </c>
      <c r="K81" s="96" t="s">
        <v>66</v>
      </c>
      <c r="L81" s="97" t="s">
        <v>66</v>
      </c>
    </row>
    <row r="82" spans="1:12" ht="32.25" customHeight="1" thickBot="1" x14ac:dyDescent="0.3">
      <c r="A82" s="70" t="s">
        <v>203</v>
      </c>
      <c r="B82" s="143" t="s">
        <v>204</v>
      </c>
      <c r="C82" s="144"/>
      <c r="D82" s="145"/>
      <c r="E82" s="43">
        <f t="shared" ref="E82:G82" si="18">SUM(E83:E83)</f>
        <v>588146</v>
      </c>
      <c r="F82" s="43">
        <f t="shared" si="18"/>
        <v>0</v>
      </c>
      <c r="G82" s="43">
        <f t="shared" si="18"/>
        <v>0</v>
      </c>
      <c r="H82" s="140"/>
      <c r="I82" s="141"/>
      <c r="J82" s="141"/>
      <c r="K82" s="141"/>
      <c r="L82" s="142"/>
    </row>
    <row r="83" spans="1:12" ht="48" thickBot="1" x14ac:dyDescent="0.3">
      <c r="A83" s="51" t="s">
        <v>205</v>
      </c>
      <c r="B83" s="52" t="s">
        <v>206</v>
      </c>
      <c r="C83" s="53" t="s">
        <v>105</v>
      </c>
      <c r="D83" s="53" t="s">
        <v>26</v>
      </c>
      <c r="E83" s="54">
        <v>588146</v>
      </c>
      <c r="F83" s="54">
        <v>0</v>
      </c>
      <c r="G83" s="54">
        <v>0</v>
      </c>
      <c r="H83" s="52" t="s">
        <v>64</v>
      </c>
      <c r="I83" s="53" t="s">
        <v>65</v>
      </c>
      <c r="J83" s="53" t="s">
        <v>181</v>
      </c>
      <c r="K83" s="53" t="s">
        <v>66</v>
      </c>
      <c r="L83" s="55" t="s">
        <v>66</v>
      </c>
    </row>
    <row r="84" spans="1:12" ht="48" customHeight="1" thickBot="1" x14ac:dyDescent="0.3">
      <c r="A84" s="70" t="s">
        <v>207</v>
      </c>
      <c r="B84" s="143" t="s">
        <v>208</v>
      </c>
      <c r="C84" s="144"/>
      <c r="D84" s="145"/>
      <c r="E84" s="43">
        <f t="shared" ref="E84:G84" si="19">E85+E86+E87+E88+E89+E90+E91+E92+E93+E94+E96+E97+E98</f>
        <v>3722380</v>
      </c>
      <c r="F84" s="43">
        <f t="shared" si="19"/>
        <v>2585500</v>
      </c>
      <c r="G84" s="43">
        <f t="shared" si="19"/>
        <v>2385500</v>
      </c>
      <c r="H84" s="140"/>
      <c r="I84" s="141"/>
      <c r="J84" s="141"/>
      <c r="K84" s="141"/>
      <c r="L84" s="142"/>
    </row>
    <row r="85" spans="1:12" ht="32.25" thickBot="1" x14ac:dyDescent="0.3">
      <c r="A85" s="56" t="s">
        <v>209</v>
      </c>
      <c r="B85" s="57" t="s">
        <v>210</v>
      </c>
      <c r="C85" s="58" t="s">
        <v>105</v>
      </c>
      <c r="D85" s="58" t="s">
        <v>26</v>
      </c>
      <c r="E85" s="114">
        <v>701580</v>
      </c>
      <c r="F85" s="114">
        <v>883500</v>
      </c>
      <c r="G85" s="114">
        <v>683500</v>
      </c>
      <c r="H85" s="57" t="s">
        <v>211</v>
      </c>
      <c r="I85" s="58" t="s">
        <v>28</v>
      </c>
      <c r="J85" s="58" t="s">
        <v>212</v>
      </c>
      <c r="K85" s="58" t="s">
        <v>212</v>
      </c>
      <c r="L85" s="59" t="s">
        <v>213</v>
      </c>
    </row>
    <row r="86" spans="1:12" ht="32.25" thickBot="1" x14ac:dyDescent="0.3">
      <c r="A86" s="51" t="s">
        <v>214</v>
      </c>
      <c r="B86" s="52" t="s">
        <v>215</v>
      </c>
      <c r="C86" s="53" t="s">
        <v>105</v>
      </c>
      <c r="D86" s="53"/>
      <c r="E86" s="54">
        <v>0</v>
      </c>
      <c r="F86" s="54">
        <v>0</v>
      </c>
      <c r="G86" s="54">
        <v>0</v>
      </c>
      <c r="H86" s="52" t="s">
        <v>211</v>
      </c>
      <c r="I86" s="53" t="s">
        <v>28</v>
      </c>
      <c r="J86" s="53" t="s">
        <v>44</v>
      </c>
      <c r="K86" s="53" t="s">
        <v>44</v>
      </c>
      <c r="L86" s="55" t="s">
        <v>44</v>
      </c>
    </row>
    <row r="87" spans="1:12" ht="48" thickBot="1" x14ac:dyDescent="0.3">
      <c r="A87" s="51" t="s">
        <v>216</v>
      </c>
      <c r="B87" s="52" t="s">
        <v>217</v>
      </c>
      <c r="C87" s="53" t="s">
        <v>105</v>
      </c>
      <c r="D87" s="53"/>
      <c r="E87" s="54">
        <v>0</v>
      </c>
      <c r="F87" s="54">
        <v>0</v>
      </c>
      <c r="G87" s="54">
        <v>0</v>
      </c>
      <c r="H87" s="52" t="s">
        <v>211</v>
      </c>
      <c r="I87" s="53" t="s">
        <v>28</v>
      </c>
      <c r="J87" s="53" t="s">
        <v>218</v>
      </c>
      <c r="K87" s="53" t="s">
        <v>218</v>
      </c>
      <c r="L87" s="55" t="s">
        <v>218</v>
      </c>
    </row>
    <row r="88" spans="1:12" ht="48" thickBot="1" x14ac:dyDescent="0.3">
      <c r="A88" s="80" t="s">
        <v>219</v>
      </c>
      <c r="B88" s="28" t="s">
        <v>220</v>
      </c>
      <c r="C88" s="26" t="s">
        <v>105</v>
      </c>
      <c r="D88" s="26"/>
      <c r="E88" s="112">
        <v>0</v>
      </c>
      <c r="F88" s="112">
        <v>0</v>
      </c>
      <c r="G88" s="112">
        <v>0</v>
      </c>
      <c r="H88" s="28" t="s">
        <v>211</v>
      </c>
      <c r="I88" s="26" t="s">
        <v>28</v>
      </c>
      <c r="J88" s="26" t="s">
        <v>221</v>
      </c>
      <c r="K88" s="26" t="s">
        <v>221</v>
      </c>
      <c r="L88" s="81" t="s">
        <v>221</v>
      </c>
    </row>
    <row r="89" spans="1:12" ht="32.25" thickBot="1" x14ac:dyDescent="0.3">
      <c r="A89" s="51" t="s">
        <v>222</v>
      </c>
      <c r="B89" s="52" t="s">
        <v>223</v>
      </c>
      <c r="C89" s="53" t="s">
        <v>105</v>
      </c>
      <c r="D89" s="53" t="s">
        <v>26</v>
      </c>
      <c r="E89" s="54">
        <v>12000</v>
      </c>
      <c r="F89" s="54">
        <v>12000</v>
      </c>
      <c r="G89" s="54">
        <v>12000</v>
      </c>
      <c r="H89" s="52" t="s">
        <v>211</v>
      </c>
      <c r="I89" s="53" t="s">
        <v>28</v>
      </c>
      <c r="J89" s="53" t="s">
        <v>212</v>
      </c>
      <c r="K89" s="53" t="s">
        <v>212</v>
      </c>
      <c r="L89" s="55" t="s">
        <v>212</v>
      </c>
    </row>
    <row r="90" spans="1:12" ht="33.6" customHeight="1" thickBot="1" x14ac:dyDescent="0.3">
      <c r="A90" s="75" t="s">
        <v>224</v>
      </c>
      <c r="B90" s="44" t="s">
        <v>225</v>
      </c>
      <c r="C90" s="30" t="s">
        <v>105</v>
      </c>
      <c r="D90" s="30" t="s">
        <v>26</v>
      </c>
      <c r="E90" s="115">
        <v>30000</v>
      </c>
      <c r="F90" s="115">
        <v>30000</v>
      </c>
      <c r="G90" s="115">
        <v>30000</v>
      </c>
      <c r="H90" s="44" t="s">
        <v>211</v>
      </c>
      <c r="I90" s="30" t="s">
        <v>28</v>
      </c>
      <c r="J90" s="30" t="s">
        <v>226</v>
      </c>
      <c r="K90" s="30" t="s">
        <v>226</v>
      </c>
      <c r="L90" s="74" t="s">
        <v>226</v>
      </c>
    </row>
    <row r="91" spans="1:12" ht="48" thickBot="1" x14ac:dyDescent="0.3">
      <c r="A91" s="76" t="s">
        <v>227</v>
      </c>
      <c r="B91" s="6" t="s">
        <v>228</v>
      </c>
      <c r="C91" s="7" t="s">
        <v>105</v>
      </c>
      <c r="D91" s="7"/>
      <c r="E91" s="21">
        <v>0</v>
      </c>
      <c r="F91" s="21">
        <v>0</v>
      </c>
      <c r="G91" s="21">
        <v>0</v>
      </c>
      <c r="H91" s="6" t="s">
        <v>211</v>
      </c>
      <c r="I91" s="7" t="s">
        <v>28</v>
      </c>
      <c r="J91" s="7" t="s">
        <v>218</v>
      </c>
      <c r="K91" s="7" t="s">
        <v>218</v>
      </c>
      <c r="L91" s="77" t="s">
        <v>218</v>
      </c>
    </row>
    <row r="92" spans="1:12" ht="48" thickBot="1" x14ac:dyDescent="0.3">
      <c r="A92" s="78" t="s">
        <v>229</v>
      </c>
      <c r="B92" s="27" t="s">
        <v>230</v>
      </c>
      <c r="C92" s="25" t="s">
        <v>105</v>
      </c>
      <c r="D92" s="25" t="s">
        <v>26</v>
      </c>
      <c r="E92" s="60">
        <v>10000</v>
      </c>
      <c r="F92" s="60">
        <v>10000</v>
      </c>
      <c r="G92" s="60">
        <v>10000</v>
      </c>
      <c r="H92" s="27" t="s">
        <v>211</v>
      </c>
      <c r="I92" s="25" t="s">
        <v>28</v>
      </c>
      <c r="J92" s="25" t="s">
        <v>231</v>
      </c>
      <c r="K92" s="25" t="s">
        <v>231</v>
      </c>
      <c r="L92" s="79" t="s">
        <v>231</v>
      </c>
    </row>
    <row r="93" spans="1:12" ht="48" thickBot="1" x14ac:dyDescent="0.3">
      <c r="A93" s="51" t="s">
        <v>232</v>
      </c>
      <c r="B93" s="52" t="s">
        <v>233</v>
      </c>
      <c r="C93" s="53" t="s">
        <v>105</v>
      </c>
      <c r="D93" s="53" t="s">
        <v>26</v>
      </c>
      <c r="E93" s="54">
        <v>15000</v>
      </c>
      <c r="F93" s="54">
        <v>15000</v>
      </c>
      <c r="G93" s="54">
        <v>15000</v>
      </c>
      <c r="H93" s="52" t="s">
        <v>211</v>
      </c>
      <c r="I93" s="53" t="s">
        <v>28</v>
      </c>
      <c r="J93" s="53" t="s">
        <v>234</v>
      </c>
      <c r="K93" s="53" t="s">
        <v>234</v>
      </c>
      <c r="L93" s="55" t="s">
        <v>234</v>
      </c>
    </row>
    <row r="94" spans="1:12" ht="31.5" x14ac:dyDescent="0.25">
      <c r="A94" s="193" t="s">
        <v>235</v>
      </c>
      <c r="B94" s="131" t="s">
        <v>236</v>
      </c>
      <c r="C94" s="128" t="s">
        <v>105</v>
      </c>
      <c r="D94" s="128" t="s">
        <v>26</v>
      </c>
      <c r="E94" s="155">
        <f>SUM(E95:E95)+600000</f>
        <v>600000</v>
      </c>
      <c r="F94" s="155">
        <f>SUM(F95:F95)+600000</f>
        <v>600000</v>
      </c>
      <c r="G94" s="155">
        <f>SUM(G95:G95)+600000</f>
        <v>600000</v>
      </c>
      <c r="H94" s="36" t="s">
        <v>237</v>
      </c>
      <c r="I94" s="37" t="s">
        <v>65</v>
      </c>
      <c r="J94" s="37" t="s">
        <v>118</v>
      </c>
      <c r="K94" s="37" t="s">
        <v>118</v>
      </c>
      <c r="L94" s="38" t="s">
        <v>118</v>
      </c>
    </row>
    <row r="95" spans="1:12" ht="32.25" thickBot="1" x14ac:dyDescent="0.3">
      <c r="A95" s="195"/>
      <c r="B95" s="133"/>
      <c r="C95" s="130"/>
      <c r="D95" s="130"/>
      <c r="E95" s="156"/>
      <c r="F95" s="156"/>
      <c r="G95" s="156"/>
      <c r="H95" s="40" t="s">
        <v>238</v>
      </c>
      <c r="I95" s="41" t="s">
        <v>28</v>
      </c>
      <c r="J95" s="41" t="s">
        <v>239</v>
      </c>
      <c r="K95" s="41" t="s">
        <v>240</v>
      </c>
      <c r="L95" s="42" t="s">
        <v>241</v>
      </c>
    </row>
    <row r="96" spans="1:12" ht="32.25" thickBot="1" x14ac:dyDescent="0.3">
      <c r="A96" s="75" t="s">
        <v>242</v>
      </c>
      <c r="B96" s="44" t="s">
        <v>243</v>
      </c>
      <c r="C96" s="30" t="s">
        <v>105</v>
      </c>
      <c r="D96" s="30" t="s">
        <v>26</v>
      </c>
      <c r="E96" s="115">
        <v>25000</v>
      </c>
      <c r="F96" s="115">
        <v>25000</v>
      </c>
      <c r="G96" s="115">
        <v>25000</v>
      </c>
      <c r="H96" s="44" t="s">
        <v>244</v>
      </c>
      <c r="I96" s="30" t="s">
        <v>28</v>
      </c>
      <c r="J96" s="30" t="s">
        <v>245</v>
      </c>
      <c r="K96" s="30" t="s">
        <v>245</v>
      </c>
      <c r="L96" s="74" t="s">
        <v>245</v>
      </c>
    </row>
    <row r="97" spans="1:12" ht="32.25" thickBot="1" x14ac:dyDescent="0.3">
      <c r="A97" s="78" t="s">
        <v>246</v>
      </c>
      <c r="B97" s="27" t="s">
        <v>247</v>
      </c>
      <c r="C97" s="25" t="s">
        <v>105</v>
      </c>
      <c r="D97" s="25" t="s">
        <v>26</v>
      </c>
      <c r="E97" s="60">
        <v>1006800</v>
      </c>
      <c r="F97" s="60">
        <v>1010000</v>
      </c>
      <c r="G97" s="60">
        <v>1010000</v>
      </c>
      <c r="H97" s="27" t="s">
        <v>248</v>
      </c>
      <c r="I97" s="25" t="s">
        <v>28</v>
      </c>
      <c r="J97" s="25" t="s">
        <v>249</v>
      </c>
      <c r="K97" s="25" t="s">
        <v>249</v>
      </c>
      <c r="L97" s="79" t="s">
        <v>249</v>
      </c>
    </row>
    <row r="98" spans="1:12" ht="31.5" x14ac:dyDescent="0.25">
      <c r="A98" s="193" t="s">
        <v>250</v>
      </c>
      <c r="B98" s="131" t="s">
        <v>251</v>
      </c>
      <c r="C98" s="128" t="s">
        <v>105</v>
      </c>
      <c r="D98" s="128" t="s">
        <v>26</v>
      </c>
      <c r="E98" s="215">
        <v>1322000</v>
      </c>
      <c r="F98" s="155">
        <f>SUM(F99:F100)</f>
        <v>0</v>
      </c>
      <c r="G98" s="155">
        <f>SUM(G99:G100)</f>
        <v>0</v>
      </c>
      <c r="H98" s="36" t="s">
        <v>252</v>
      </c>
      <c r="I98" s="37" t="s">
        <v>28</v>
      </c>
      <c r="J98" s="37" t="s">
        <v>253</v>
      </c>
      <c r="K98" s="37" t="s">
        <v>66</v>
      </c>
      <c r="L98" s="38" t="s">
        <v>66</v>
      </c>
    </row>
    <row r="99" spans="1:12" x14ac:dyDescent="0.25">
      <c r="A99" s="194"/>
      <c r="B99" s="132"/>
      <c r="C99" s="129"/>
      <c r="D99" s="129"/>
      <c r="E99" s="204"/>
      <c r="F99" s="160"/>
      <c r="G99" s="160"/>
      <c r="H99" s="33" t="s">
        <v>254</v>
      </c>
      <c r="I99" s="8" t="s">
        <v>28</v>
      </c>
      <c r="J99" s="8" t="s">
        <v>255</v>
      </c>
      <c r="K99" s="8" t="s">
        <v>66</v>
      </c>
      <c r="L99" s="39" t="s">
        <v>66</v>
      </c>
    </row>
    <row r="100" spans="1:12" ht="32.25" thickBot="1" x14ac:dyDescent="0.3">
      <c r="A100" s="195"/>
      <c r="B100" s="133"/>
      <c r="C100" s="130"/>
      <c r="D100" s="130"/>
      <c r="E100" s="205"/>
      <c r="F100" s="156"/>
      <c r="G100" s="156"/>
      <c r="H100" s="40" t="s">
        <v>256</v>
      </c>
      <c r="I100" s="41" t="s">
        <v>28</v>
      </c>
      <c r="J100" s="41" t="s">
        <v>55</v>
      </c>
      <c r="K100" s="41" t="s">
        <v>66</v>
      </c>
      <c r="L100" s="42" t="s">
        <v>66</v>
      </c>
    </row>
    <row r="101" spans="1:12" ht="47.1" customHeight="1" thickBot="1" x14ac:dyDescent="0.3">
      <c r="A101" s="72" t="s">
        <v>257</v>
      </c>
      <c r="B101" s="149" t="s">
        <v>258</v>
      </c>
      <c r="C101" s="150"/>
      <c r="D101" s="151"/>
      <c r="E101" s="46">
        <v>0</v>
      </c>
      <c r="F101" s="46">
        <v>0</v>
      </c>
      <c r="G101" s="46">
        <v>0</v>
      </c>
      <c r="H101" s="146"/>
      <c r="I101" s="147"/>
      <c r="J101" s="147"/>
      <c r="K101" s="147"/>
      <c r="L101" s="148"/>
    </row>
    <row r="102" spans="1:12" ht="47.1" customHeight="1" thickBot="1" x14ac:dyDescent="0.3">
      <c r="A102" s="68" t="s">
        <v>259</v>
      </c>
      <c r="B102" s="125" t="s">
        <v>260</v>
      </c>
      <c r="C102" s="126"/>
      <c r="D102" s="127"/>
      <c r="E102" s="17">
        <f>E103+E114+E123</f>
        <v>7729485</v>
      </c>
      <c r="F102" s="17">
        <f>F103+F114+F123</f>
        <v>8775403</v>
      </c>
      <c r="G102" s="17">
        <f>G103+G114+G123</f>
        <v>8058450</v>
      </c>
      <c r="H102" s="122"/>
      <c r="I102" s="123"/>
      <c r="J102" s="123"/>
      <c r="K102" s="123"/>
      <c r="L102" s="124"/>
    </row>
    <row r="103" spans="1:12" ht="47.1" customHeight="1" thickBot="1" x14ac:dyDescent="0.3">
      <c r="A103" s="73" t="s">
        <v>261</v>
      </c>
      <c r="B103" s="137" t="s">
        <v>262</v>
      </c>
      <c r="C103" s="138"/>
      <c r="D103" s="139"/>
      <c r="E103" s="18">
        <f t="shared" ref="E103:G103" si="20">E104+E105+E108+E109+E112</f>
        <v>6651697</v>
      </c>
      <c r="F103" s="18">
        <f t="shared" si="20"/>
        <v>8459553</v>
      </c>
      <c r="G103" s="18">
        <f t="shared" si="20"/>
        <v>7861200</v>
      </c>
      <c r="H103" s="134"/>
      <c r="I103" s="135"/>
      <c r="J103" s="135"/>
      <c r="K103" s="135"/>
      <c r="L103" s="136"/>
    </row>
    <row r="104" spans="1:12" ht="47.25" x14ac:dyDescent="0.25">
      <c r="A104" s="78" t="s">
        <v>263</v>
      </c>
      <c r="B104" s="27" t="s">
        <v>264</v>
      </c>
      <c r="C104" s="25" t="s">
        <v>265</v>
      </c>
      <c r="D104" s="25" t="s">
        <v>26</v>
      </c>
      <c r="E104" s="60">
        <v>1106697</v>
      </c>
      <c r="F104" s="60">
        <v>430000</v>
      </c>
      <c r="G104" s="60">
        <v>430000</v>
      </c>
      <c r="H104" s="27" t="s">
        <v>266</v>
      </c>
      <c r="I104" s="25" t="s">
        <v>65</v>
      </c>
      <c r="J104" s="25" t="s">
        <v>202</v>
      </c>
      <c r="K104" s="25" t="s">
        <v>202</v>
      </c>
      <c r="L104" s="79" t="s">
        <v>202</v>
      </c>
    </row>
    <row r="105" spans="1:12" ht="31.5" x14ac:dyDescent="0.25">
      <c r="A105" s="193" t="s">
        <v>267</v>
      </c>
      <c r="B105" s="131" t="s">
        <v>268</v>
      </c>
      <c r="C105" s="128" t="s">
        <v>42</v>
      </c>
      <c r="D105" s="23" t="s">
        <v>63</v>
      </c>
      <c r="E105" s="47">
        <f t="shared" ref="E105:G105" si="21">SUM(E106:E107)</f>
        <v>745000</v>
      </c>
      <c r="F105" s="47">
        <f t="shared" si="21"/>
        <v>0</v>
      </c>
      <c r="G105" s="47">
        <f t="shared" si="21"/>
        <v>0</v>
      </c>
      <c r="H105" s="36" t="s">
        <v>269</v>
      </c>
      <c r="I105" s="37" t="s">
        <v>28</v>
      </c>
      <c r="J105" s="37" t="s">
        <v>270</v>
      </c>
      <c r="K105" s="37" t="s">
        <v>66</v>
      </c>
      <c r="L105" s="38" t="s">
        <v>66</v>
      </c>
    </row>
    <row r="106" spans="1:12" x14ac:dyDescent="0.25">
      <c r="A106" s="194"/>
      <c r="B106" s="132"/>
      <c r="C106" s="129"/>
      <c r="D106" s="8" t="s">
        <v>26</v>
      </c>
      <c r="E106" s="19">
        <v>111750</v>
      </c>
      <c r="F106" s="19">
        <v>0</v>
      </c>
      <c r="G106" s="19">
        <v>0</v>
      </c>
      <c r="H106" s="207" t="s">
        <v>64</v>
      </c>
      <c r="I106" s="202" t="s">
        <v>65</v>
      </c>
      <c r="J106" s="202" t="s">
        <v>271</v>
      </c>
      <c r="K106" s="202" t="s">
        <v>66</v>
      </c>
      <c r="L106" s="206" t="s">
        <v>66</v>
      </c>
    </row>
    <row r="107" spans="1:12" ht="16.5" thickBot="1" x14ac:dyDescent="0.3">
      <c r="A107" s="194"/>
      <c r="B107" s="132"/>
      <c r="C107" s="129"/>
      <c r="D107" s="99" t="s">
        <v>73</v>
      </c>
      <c r="E107" s="111">
        <v>633250</v>
      </c>
      <c r="F107" s="111"/>
      <c r="G107" s="111"/>
      <c r="H107" s="132"/>
      <c r="I107" s="129"/>
      <c r="J107" s="129"/>
      <c r="K107" s="129"/>
      <c r="L107" s="177"/>
    </row>
    <row r="108" spans="1:12" ht="48" thickBot="1" x14ac:dyDescent="0.3">
      <c r="A108" s="51" t="s">
        <v>272</v>
      </c>
      <c r="B108" s="52" t="s">
        <v>273</v>
      </c>
      <c r="C108" s="53" t="s">
        <v>86</v>
      </c>
      <c r="D108" s="53" t="s">
        <v>26</v>
      </c>
      <c r="E108" s="54">
        <v>1500000</v>
      </c>
      <c r="F108" s="54">
        <v>5027161</v>
      </c>
      <c r="G108" s="54">
        <v>0</v>
      </c>
      <c r="H108" s="52" t="s">
        <v>64</v>
      </c>
      <c r="I108" s="53" t="s">
        <v>65</v>
      </c>
      <c r="J108" s="53" t="s">
        <v>274</v>
      </c>
      <c r="K108" s="53" t="s">
        <v>274</v>
      </c>
      <c r="L108" s="55" t="s">
        <v>66</v>
      </c>
    </row>
    <row r="109" spans="1:12" x14ac:dyDescent="0.25">
      <c r="A109" s="194" t="s">
        <v>275</v>
      </c>
      <c r="B109" s="132" t="s">
        <v>276</v>
      </c>
      <c r="C109" s="129" t="s">
        <v>86</v>
      </c>
      <c r="D109" s="105" t="s">
        <v>63</v>
      </c>
      <c r="E109" s="113">
        <f t="shared" ref="E109:G109" si="22">SUM(E110:E111)</f>
        <v>300000</v>
      </c>
      <c r="F109" s="113">
        <f t="shared" si="22"/>
        <v>1900000</v>
      </c>
      <c r="G109" s="113">
        <f t="shared" si="22"/>
        <v>7431200</v>
      </c>
      <c r="H109" s="132" t="s">
        <v>64</v>
      </c>
      <c r="I109" s="129" t="s">
        <v>65</v>
      </c>
      <c r="J109" s="129" t="s">
        <v>89</v>
      </c>
      <c r="K109" s="129" t="s">
        <v>46</v>
      </c>
      <c r="L109" s="177" t="s">
        <v>89</v>
      </c>
    </row>
    <row r="110" spans="1:12" x14ac:dyDescent="0.25">
      <c r="A110" s="194"/>
      <c r="B110" s="132"/>
      <c r="C110" s="129"/>
      <c r="D110" s="8" t="s">
        <v>26</v>
      </c>
      <c r="E110" s="19">
        <v>300000</v>
      </c>
      <c r="F110" s="19">
        <v>1900000</v>
      </c>
      <c r="G110" s="19">
        <v>4000000</v>
      </c>
      <c r="H110" s="132"/>
      <c r="I110" s="129"/>
      <c r="J110" s="129"/>
      <c r="K110" s="129"/>
      <c r="L110" s="177"/>
    </row>
    <row r="111" spans="1:12" ht="16.5" thickBot="1" x14ac:dyDescent="0.3">
      <c r="A111" s="195"/>
      <c r="B111" s="133"/>
      <c r="C111" s="130"/>
      <c r="D111" s="41" t="s">
        <v>90</v>
      </c>
      <c r="E111" s="48">
        <v>0</v>
      </c>
      <c r="F111" s="48">
        <v>0</v>
      </c>
      <c r="G111" s="48">
        <v>3431200</v>
      </c>
      <c r="H111" s="133"/>
      <c r="I111" s="130"/>
      <c r="J111" s="130"/>
      <c r="K111" s="130"/>
      <c r="L111" s="178"/>
    </row>
    <row r="112" spans="1:12" ht="31.5" x14ac:dyDescent="0.25">
      <c r="A112" s="193" t="s">
        <v>277</v>
      </c>
      <c r="B112" s="131" t="s">
        <v>278</v>
      </c>
      <c r="C112" s="128" t="s">
        <v>279</v>
      </c>
      <c r="D112" s="128" t="s">
        <v>26</v>
      </c>
      <c r="E112" s="155">
        <f>SUM(E113:E113)+3000000</f>
        <v>3000000</v>
      </c>
      <c r="F112" s="155">
        <f>SUM(F113:F113)+1102392</f>
        <v>1102392</v>
      </c>
      <c r="G112" s="155">
        <f>SUM(G113:G113)</f>
        <v>0</v>
      </c>
      <c r="H112" s="36" t="s">
        <v>64</v>
      </c>
      <c r="I112" s="37" t="s">
        <v>65</v>
      </c>
      <c r="J112" s="37" t="s">
        <v>274</v>
      </c>
      <c r="K112" s="37" t="s">
        <v>202</v>
      </c>
      <c r="L112" s="38" t="s">
        <v>66</v>
      </c>
    </row>
    <row r="113" spans="1:12" ht="32.25" thickBot="1" x14ac:dyDescent="0.3">
      <c r="A113" s="195"/>
      <c r="B113" s="133"/>
      <c r="C113" s="130"/>
      <c r="D113" s="130"/>
      <c r="E113" s="156"/>
      <c r="F113" s="156"/>
      <c r="G113" s="156"/>
      <c r="H113" s="40" t="s">
        <v>280</v>
      </c>
      <c r="I113" s="41" t="s">
        <v>68</v>
      </c>
      <c r="J113" s="41" t="s">
        <v>281</v>
      </c>
      <c r="K113" s="41" t="s">
        <v>66</v>
      </c>
      <c r="L113" s="42" t="s">
        <v>66</v>
      </c>
    </row>
    <row r="114" spans="1:12" ht="62.45" customHeight="1" thickBot="1" x14ac:dyDescent="0.3">
      <c r="A114" s="70" t="s">
        <v>282</v>
      </c>
      <c r="B114" s="143" t="s">
        <v>283</v>
      </c>
      <c r="C114" s="144"/>
      <c r="D114" s="145"/>
      <c r="E114" s="43">
        <f>E115+E116+E117+E119+E120</f>
        <v>1077788</v>
      </c>
      <c r="F114" s="43">
        <f>F115+F116+F117+F119+F120</f>
        <v>315850</v>
      </c>
      <c r="G114" s="43">
        <f>G115+G116+G117+G119+G120</f>
        <v>197250</v>
      </c>
      <c r="H114" s="140"/>
      <c r="I114" s="141"/>
      <c r="J114" s="141"/>
      <c r="K114" s="141"/>
      <c r="L114" s="142"/>
    </row>
    <row r="115" spans="1:12" ht="36.6" customHeight="1" thickBot="1" x14ac:dyDescent="0.3">
      <c r="A115" s="51" t="s">
        <v>284</v>
      </c>
      <c r="B115" s="52" t="s">
        <v>285</v>
      </c>
      <c r="C115" s="53" t="s">
        <v>279</v>
      </c>
      <c r="D115" s="53" t="s">
        <v>26</v>
      </c>
      <c r="E115" s="54">
        <v>6500</v>
      </c>
      <c r="F115" s="54">
        <v>700</v>
      </c>
      <c r="G115" s="54">
        <v>700</v>
      </c>
      <c r="H115" s="52" t="s">
        <v>254</v>
      </c>
      <c r="I115" s="53" t="s">
        <v>28</v>
      </c>
      <c r="J115" s="53" t="s">
        <v>218</v>
      </c>
      <c r="K115" s="53" t="s">
        <v>270</v>
      </c>
      <c r="L115" s="55" t="s">
        <v>270</v>
      </c>
    </row>
    <row r="116" spans="1:12" ht="63" customHeight="1" thickBot="1" x14ac:dyDescent="0.3">
      <c r="A116" s="107" t="s">
        <v>286</v>
      </c>
      <c r="B116" s="104" t="s">
        <v>287</v>
      </c>
      <c r="C116" s="103" t="s">
        <v>279</v>
      </c>
      <c r="D116" s="103" t="s">
        <v>26</v>
      </c>
      <c r="E116" s="112">
        <v>258128</v>
      </c>
      <c r="F116" s="112">
        <v>162150</v>
      </c>
      <c r="G116" s="112">
        <v>43550</v>
      </c>
      <c r="H116" s="104" t="s">
        <v>288</v>
      </c>
      <c r="I116" s="103" t="s">
        <v>28</v>
      </c>
      <c r="J116" s="103" t="s">
        <v>30</v>
      </c>
      <c r="K116" s="103" t="s">
        <v>289</v>
      </c>
      <c r="L116" s="108" t="s">
        <v>289</v>
      </c>
    </row>
    <row r="117" spans="1:12" ht="31.5" x14ac:dyDescent="0.25">
      <c r="A117" s="193" t="s">
        <v>290</v>
      </c>
      <c r="B117" s="131" t="s">
        <v>291</v>
      </c>
      <c r="C117" s="128" t="s">
        <v>42</v>
      </c>
      <c r="D117" s="128" t="s">
        <v>26</v>
      </c>
      <c r="E117" s="155">
        <f>SUM(E118:E118)+410160</f>
        <v>410160</v>
      </c>
      <c r="F117" s="155">
        <f>SUM(F118:F118)</f>
        <v>0</v>
      </c>
      <c r="G117" s="155">
        <f>SUM(G118:G118)</f>
        <v>0</v>
      </c>
      <c r="H117" s="36" t="s">
        <v>64</v>
      </c>
      <c r="I117" s="37" t="s">
        <v>65</v>
      </c>
      <c r="J117" s="37" t="s">
        <v>89</v>
      </c>
      <c r="K117" s="37" t="s">
        <v>66</v>
      </c>
      <c r="L117" s="38" t="s">
        <v>66</v>
      </c>
    </row>
    <row r="118" spans="1:12" ht="48" thickBot="1" x14ac:dyDescent="0.3">
      <c r="A118" s="195"/>
      <c r="B118" s="133"/>
      <c r="C118" s="130"/>
      <c r="D118" s="130"/>
      <c r="E118" s="156"/>
      <c r="F118" s="156"/>
      <c r="G118" s="156"/>
      <c r="H118" s="40" t="s">
        <v>292</v>
      </c>
      <c r="I118" s="41" t="s">
        <v>28</v>
      </c>
      <c r="J118" s="41" t="s">
        <v>270</v>
      </c>
      <c r="K118" s="41" t="s">
        <v>66</v>
      </c>
      <c r="L118" s="42" t="s">
        <v>66</v>
      </c>
    </row>
    <row r="119" spans="1:12" ht="48" thickBot="1" x14ac:dyDescent="0.3">
      <c r="A119" s="80" t="s">
        <v>293</v>
      </c>
      <c r="B119" s="28" t="s">
        <v>294</v>
      </c>
      <c r="C119" s="26" t="s">
        <v>279</v>
      </c>
      <c r="D119" s="26" t="s">
        <v>26</v>
      </c>
      <c r="E119" s="112">
        <v>153000</v>
      </c>
      <c r="F119" s="112">
        <v>153000</v>
      </c>
      <c r="G119" s="112">
        <v>153000</v>
      </c>
      <c r="H119" s="28" t="s">
        <v>295</v>
      </c>
      <c r="I119" s="26" t="s">
        <v>28</v>
      </c>
      <c r="J119" s="26" t="s">
        <v>35</v>
      </c>
      <c r="K119" s="26" t="s">
        <v>35</v>
      </c>
      <c r="L119" s="81" t="s">
        <v>35</v>
      </c>
    </row>
    <row r="120" spans="1:12" ht="31.5" x14ac:dyDescent="0.25">
      <c r="A120" s="193" t="s">
        <v>296</v>
      </c>
      <c r="B120" s="131" t="s">
        <v>297</v>
      </c>
      <c r="C120" s="128" t="s">
        <v>42</v>
      </c>
      <c r="D120" s="23" t="s">
        <v>63</v>
      </c>
      <c r="E120" s="47">
        <f t="shared" ref="E120:G120" si="23">SUM(E121:E122)</f>
        <v>250000</v>
      </c>
      <c r="F120" s="47">
        <f t="shared" si="23"/>
        <v>0</v>
      </c>
      <c r="G120" s="47">
        <f t="shared" si="23"/>
        <v>0</v>
      </c>
      <c r="H120" s="36" t="s">
        <v>64</v>
      </c>
      <c r="I120" s="37" t="s">
        <v>65</v>
      </c>
      <c r="J120" s="37" t="s">
        <v>234</v>
      </c>
      <c r="K120" s="37" t="s">
        <v>66</v>
      </c>
      <c r="L120" s="38" t="s">
        <v>66</v>
      </c>
    </row>
    <row r="121" spans="1:12" ht="29.25" customHeight="1" x14ac:dyDescent="0.25">
      <c r="A121" s="194"/>
      <c r="B121" s="132"/>
      <c r="C121" s="129"/>
      <c r="D121" s="8" t="s">
        <v>73</v>
      </c>
      <c r="E121" s="19">
        <v>107500</v>
      </c>
      <c r="F121" s="19">
        <v>0</v>
      </c>
      <c r="G121" s="19">
        <v>0</v>
      </c>
      <c r="H121" s="207" t="s">
        <v>298</v>
      </c>
      <c r="I121" s="202" t="s">
        <v>28</v>
      </c>
      <c r="J121" s="202" t="s">
        <v>270</v>
      </c>
      <c r="K121" s="202" t="s">
        <v>66</v>
      </c>
      <c r="L121" s="206" t="s">
        <v>66</v>
      </c>
    </row>
    <row r="122" spans="1:12" ht="29.25" customHeight="1" thickBot="1" x14ac:dyDescent="0.3">
      <c r="A122" s="195"/>
      <c r="B122" s="133"/>
      <c r="C122" s="130"/>
      <c r="D122" s="41" t="s">
        <v>26</v>
      </c>
      <c r="E122" s="48">
        <v>142500</v>
      </c>
      <c r="F122" s="48"/>
      <c r="G122" s="48"/>
      <c r="H122" s="133"/>
      <c r="I122" s="130"/>
      <c r="J122" s="130"/>
      <c r="K122" s="130"/>
      <c r="L122" s="178"/>
    </row>
    <row r="123" spans="1:12" ht="31.5" customHeight="1" thickBot="1" x14ac:dyDescent="0.3">
      <c r="A123" s="72" t="s">
        <v>299</v>
      </c>
      <c r="B123" s="149" t="s">
        <v>300</v>
      </c>
      <c r="C123" s="150"/>
      <c r="D123" s="151"/>
      <c r="E123" s="46">
        <v>0</v>
      </c>
      <c r="F123" s="46">
        <v>0</v>
      </c>
      <c r="G123" s="46">
        <v>0</v>
      </c>
      <c r="H123" s="146"/>
      <c r="I123" s="147"/>
      <c r="J123" s="147"/>
      <c r="K123" s="147"/>
      <c r="L123" s="148"/>
    </row>
    <row r="124" spans="1:12" ht="47.1" customHeight="1" thickBot="1" x14ac:dyDescent="0.3">
      <c r="A124" s="68" t="s">
        <v>301</v>
      </c>
      <c r="B124" s="125" t="s">
        <v>302</v>
      </c>
      <c r="C124" s="126"/>
      <c r="D124" s="127"/>
      <c r="E124" s="17">
        <f>E125+E127+E128+E129+E133</f>
        <v>36167</v>
      </c>
      <c r="F124" s="17">
        <f>F125+F127+F128+F129+F133</f>
        <v>0</v>
      </c>
      <c r="G124" s="17">
        <f>G125+G127+G128+G129+G133</f>
        <v>0</v>
      </c>
      <c r="H124" s="34"/>
      <c r="I124" s="5"/>
      <c r="J124" s="5"/>
      <c r="K124" s="5"/>
      <c r="L124" s="82"/>
    </row>
    <row r="125" spans="1:12" ht="31.5" customHeight="1" thickBot="1" x14ac:dyDescent="0.3">
      <c r="A125" s="69" t="s">
        <v>303</v>
      </c>
      <c r="B125" s="61" t="s">
        <v>304</v>
      </c>
      <c r="C125" s="62"/>
      <c r="D125" s="63"/>
      <c r="E125" s="35">
        <f t="shared" ref="E125:G125" si="24">SUM(E126:E126)</f>
        <v>0</v>
      </c>
      <c r="F125" s="35">
        <f t="shared" si="24"/>
        <v>0</v>
      </c>
      <c r="G125" s="35">
        <f t="shared" si="24"/>
        <v>0</v>
      </c>
      <c r="H125" s="152"/>
      <c r="I125" s="153"/>
      <c r="J125" s="153"/>
      <c r="K125" s="153"/>
      <c r="L125" s="154"/>
    </row>
    <row r="126" spans="1:12" ht="48" thickBot="1" x14ac:dyDescent="0.3">
      <c r="A126" s="51" t="s">
        <v>305</v>
      </c>
      <c r="B126" s="52" t="s">
        <v>306</v>
      </c>
      <c r="C126" s="53" t="s">
        <v>42</v>
      </c>
      <c r="D126" s="53"/>
      <c r="E126" s="64"/>
      <c r="F126" s="64"/>
      <c r="G126" s="64"/>
      <c r="H126" s="52" t="s">
        <v>64</v>
      </c>
      <c r="I126" s="53" t="s">
        <v>65</v>
      </c>
      <c r="J126" s="53" t="s">
        <v>46</v>
      </c>
      <c r="K126" s="53" t="s">
        <v>66</v>
      </c>
      <c r="L126" s="55" t="s">
        <v>66</v>
      </c>
    </row>
    <row r="127" spans="1:12" ht="62.45" customHeight="1" thickBot="1" x14ac:dyDescent="0.3">
      <c r="A127" s="87" t="s">
        <v>307</v>
      </c>
      <c r="B127" s="212" t="s">
        <v>308</v>
      </c>
      <c r="C127" s="213"/>
      <c r="D127" s="214"/>
      <c r="E127" s="88">
        <v>0</v>
      </c>
      <c r="F127" s="88">
        <v>0</v>
      </c>
      <c r="G127" s="88">
        <v>0</v>
      </c>
      <c r="H127" s="208"/>
      <c r="I127" s="209"/>
      <c r="J127" s="209"/>
      <c r="K127" s="209"/>
      <c r="L127" s="210"/>
    </row>
    <row r="128" spans="1:12" ht="47.1" customHeight="1" thickBot="1" x14ac:dyDescent="0.3">
      <c r="A128" s="72" t="s">
        <v>309</v>
      </c>
      <c r="B128" s="149" t="s">
        <v>310</v>
      </c>
      <c r="C128" s="150"/>
      <c r="D128" s="151"/>
      <c r="E128" s="46">
        <v>0</v>
      </c>
      <c r="F128" s="46">
        <v>0</v>
      </c>
      <c r="G128" s="46">
        <v>0</v>
      </c>
      <c r="H128" s="146"/>
      <c r="I128" s="147"/>
      <c r="J128" s="147"/>
      <c r="K128" s="147"/>
      <c r="L128" s="148"/>
    </row>
    <row r="129" spans="1:12" ht="47.1" customHeight="1" thickBot="1" x14ac:dyDescent="0.3">
      <c r="A129" s="69" t="s">
        <v>311</v>
      </c>
      <c r="B129" s="171" t="s">
        <v>312</v>
      </c>
      <c r="C129" s="172"/>
      <c r="D129" s="173"/>
      <c r="E129" s="35">
        <f t="shared" ref="E129:G129" si="25">SUM(E130:E130)</f>
        <v>36167</v>
      </c>
      <c r="F129" s="35">
        <f t="shared" si="25"/>
        <v>0</v>
      </c>
      <c r="G129" s="35">
        <f t="shared" si="25"/>
        <v>0</v>
      </c>
      <c r="H129" s="152"/>
      <c r="I129" s="153"/>
      <c r="J129" s="153"/>
      <c r="K129" s="153"/>
      <c r="L129" s="154"/>
    </row>
    <row r="130" spans="1:12" ht="31.5" x14ac:dyDescent="0.25">
      <c r="A130" s="193" t="s">
        <v>313</v>
      </c>
      <c r="B130" s="131" t="s">
        <v>314</v>
      </c>
      <c r="C130" s="128" t="s">
        <v>42</v>
      </c>
      <c r="D130" s="23" t="s">
        <v>63</v>
      </c>
      <c r="E130" s="47">
        <f>SUM(E131:E132)</f>
        <v>36167</v>
      </c>
      <c r="F130" s="47">
        <f>SUM(F131:F132)</f>
        <v>0</v>
      </c>
      <c r="G130" s="47">
        <f>SUM(G131:G132)</f>
        <v>0</v>
      </c>
      <c r="H130" s="36" t="s">
        <v>315</v>
      </c>
      <c r="I130" s="37" t="s">
        <v>28</v>
      </c>
      <c r="J130" s="37" t="s">
        <v>44</v>
      </c>
      <c r="K130" s="37" t="s">
        <v>66</v>
      </c>
      <c r="L130" s="38" t="s">
        <v>66</v>
      </c>
    </row>
    <row r="131" spans="1:12" x14ac:dyDescent="0.25">
      <c r="A131" s="194"/>
      <c r="B131" s="132"/>
      <c r="C131" s="129"/>
      <c r="D131" s="8" t="s">
        <v>316</v>
      </c>
      <c r="E131" s="19">
        <v>5425</v>
      </c>
      <c r="F131" s="19">
        <v>0</v>
      </c>
      <c r="G131" s="19">
        <v>0</v>
      </c>
      <c r="H131" s="207" t="s">
        <v>64</v>
      </c>
      <c r="I131" s="202" t="s">
        <v>65</v>
      </c>
      <c r="J131" s="202" t="s">
        <v>317</v>
      </c>
      <c r="K131" s="202" t="s">
        <v>66</v>
      </c>
      <c r="L131" s="206" t="s">
        <v>66</v>
      </c>
    </row>
    <row r="132" spans="1:12" ht="16.5" thickBot="1" x14ac:dyDescent="0.3">
      <c r="A132" s="195"/>
      <c r="B132" s="133"/>
      <c r="C132" s="130"/>
      <c r="D132" s="41" t="s">
        <v>73</v>
      </c>
      <c r="E132" s="48">
        <v>30742</v>
      </c>
      <c r="F132" s="48"/>
      <c r="G132" s="48"/>
      <c r="H132" s="133"/>
      <c r="I132" s="130"/>
      <c r="J132" s="130"/>
      <c r="K132" s="130"/>
      <c r="L132" s="178"/>
    </row>
    <row r="133" spans="1:12" ht="47.1" customHeight="1" thickBot="1" x14ac:dyDescent="0.3">
      <c r="A133" s="83" t="s">
        <v>318</v>
      </c>
      <c r="B133" s="119" t="s">
        <v>319</v>
      </c>
      <c r="C133" s="120"/>
      <c r="D133" s="121"/>
      <c r="E133" s="84">
        <v>0</v>
      </c>
      <c r="F133" s="84">
        <v>0</v>
      </c>
      <c r="G133" s="84">
        <v>0</v>
      </c>
      <c r="H133" s="116"/>
      <c r="I133" s="117"/>
      <c r="J133" s="117"/>
      <c r="K133" s="117"/>
      <c r="L133" s="118"/>
    </row>
    <row r="134" spans="1:12" s="12" customFormat="1" x14ac:dyDescent="0.25">
      <c r="A134" s="9"/>
      <c r="B134" s="10"/>
      <c r="C134" s="11"/>
      <c r="D134" s="11"/>
      <c r="E134" s="22"/>
      <c r="F134" s="22"/>
      <c r="G134" s="22"/>
      <c r="H134" s="10"/>
      <c r="I134" s="11"/>
      <c r="J134" s="11"/>
      <c r="K134" s="11"/>
      <c r="L134" s="11"/>
    </row>
    <row r="135" spans="1:12" s="12" customFormat="1" ht="16.5" thickBot="1" x14ac:dyDescent="0.3">
      <c r="A135" s="9"/>
      <c r="B135" s="10"/>
      <c r="C135" s="11"/>
      <c r="D135" s="11"/>
      <c r="E135" s="24"/>
      <c r="F135" s="24"/>
      <c r="G135" s="24"/>
      <c r="H135" s="10"/>
      <c r="I135" s="11"/>
      <c r="J135" s="11"/>
      <c r="K135" s="11"/>
      <c r="L135" s="11"/>
    </row>
    <row r="136" spans="1:12" s="12" customFormat="1" x14ac:dyDescent="0.25">
      <c r="A136" s="9"/>
      <c r="B136" s="10"/>
      <c r="C136" s="11"/>
      <c r="D136" s="11"/>
      <c r="E136" s="22"/>
      <c r="F136" s="22"/>
      <c r="G136" s="22"/>
      <c r="H136" s="10"/>
      <c r="I136" s="11"/>
      <c r="J136" s="11"/>
      <c r="K136" s="11"/>
      <c r="L136" s="11"/>
    </row>
    <row r="137" spans="1:12" s="12" customFormat="1" x14ac:dyDescent="0.25">
      <c r="A137" s="9"/>
      <c r="B137" s="10"/>
      <c r="C137" s="11"/>
      <c r="D137" s="11"/>
      <c r="E137" s="22"/>
      <c r="F137" s="22"/>
      <c r="G137" s="22"/>
      <c r="H137" s="10"/>
      <c r="I137" s="11"/>
      <c r="J137" s="11"/>
      <c r="K137" s="11"/>
      <c r="L137" s="11"/>
    </row>
  </sheetData>
  <mergeCells count="243">
    <mergeCell ref="H38:L38"/>
    <mergeCell ref="H37:L37"/>
    <mergeCell ref="H41:L41"/>
    <mergeCell ref="H40:L40"/>
    <mergeCell ref="H39:L39"/>
    <mergeCell ref="M62:M63"/>
    <mergeCell ref="M73:N73"/>
    <mergeCell ref="G50:G52"/>
    <mergeCell ref="F50:F52"/>
    <mergeCell ref="L62:L63"/>
    <mergeCell ref="K62:K63"/>
    <mergeCell ref="J62:J63"/>
    <mergeCell ref="I62:I63"/>
    <mergeCell ref="H62:H63"/>
    <mergeCell ref="G53:G54"/>
    <mergeCell ref="F53:F54"/>
    <mergeCell ref="E53:E54"/>
    <mergeCell ref="B22:D22"/>
    <mergeCell ref="B23:D23"/>
    <mergeCell ref="B39:D39"/>
    <mergeCell ref="D50:D52"/>
    <mergeCell ref="E50:E52"/>
    <mergeCell ref="G42:G43"/>
    <mergeCell ref="F42:F43"/>
    <mergeCell ref="E42:E43"/>
    <mergeCell ref="D42:D43"/>
    <mergeCell ref="D46:D47"/>
    <mergeCell ref="G48:G49"/>
    <mergeCell ref="F48:F49"/>
    <mergeCell ref="E48:E49"/>
    <mergeCell ref="G46:G47"/>
    <mergeCell ref="F46:F47"/>
    <mergeCell ref="D48:D49"/>
    <mergeCell ref="E46:E47"/>
    <mergeCell ref="C53:C56"/>
    <mergeCell ref="B53:B56"/>
    <mergeCell ref="B36:D36"/>
    <mergeCell ref="B41:D41"/>
    <mergeCell ref="B40:D40"/>
    <mergeCell ref="H82:L82"/>
    <mergeCell ref="H84:L84"/>
    <mergeCell ref="C73:C76"/>
    <mergeCell ref="B73:B76"/>
    <mergeCell ref="C65:C68"/>
    <mergeCell ref="B65:B68"/>
    <mergeCell ref="C77:C80"/>
    <mergeCell ref="B77:B80"/>
    <mergeCell ref="C69:C72"/>
    <mergeCell ref="B69:B72"/>
    <mergeCell ref="G77:G78"/>
    <mergeCell ref="F77:F78"/>
    <mergeCell ref="E77:E78"/>
    <mergeCell ref="G65:G66"/>
    <mergeCell ref="F65:F66"/>
    <mergeCell ref="E65:E66"/>
    <mergeCell ref="D65:D66"/>
    <mergeCell ref="H36:L36"/>
    <mergeCell ref="H8:L8"/>
    <mergeCell ref="H15:L15"/>
    <mergeCell ref="H23:L23"/>
    <mergeCell ref="H22:L22"/>
    <mergeCell ref="H32:L32"/>
    <mergeCell ref="H31:L31"/>
    <mergeCell ref="H30:L30"/>
    <mergeCell ref="H29:L29"/>
    <mergeCell ref="H28:L28"/>
    <mergeCell ref="L26:L27"/>
    <mergeCell ref="K26:K27"/>
    <mergeCell ref="J26:J27"/>
    <mergeCell ref="I26:I27"/>
    <mergeCell ref="H26:H27"/>
    <mergeCell ref="A112:A113"/>
    <mergeCell ref="G112:G113"/>
    <mergeCell ref="F112:F113"/>
    <mergeCell ref="E112:E113"/>
    <mergeCell ref="D112:D113"/>
    <mergeCell ref="C112:C113"/>
    <mergeCell ref="G94:G95"/>
    <mergeCell ref="F94:F95"/>
    <mergeCell ref="E94:E95"/>
    <mergeCell ref="D94:D95"/>
    <mergeCell ref="C94:C95"/>
    <mergeCell ref="A98:A100"/>
    <mergeCell ref="A77:A80"/>
    <mergeCell ref="A73:A76"/>
    <mergeCell ref="G73:G74"/>
    <mergeCell ref="F73:F74"/>
    <mergeCell ref="E73:E74"/>
    <mergeCell ref="D73:D74"/>
    <mergeCell ref="B84:D84"/>
    <mergeCell ref="B82:D82"/>
    <mergeCell ref="A130:A132"/>
    <mergeCell ref="B127:D127"/>
    <mergeCell ref="B129:D129"/>
    <mergeCell ref="B128:D128"/>
    <mergeCell ref="A120:A122"/>
    <mergeCell ref="A117:A118"/>
    <mergeCell ref="G98:G100"/>
    <mergeCell ref="F98:F100"/>
    <mergeCell ref="E98:E100"/>
    <mergeCell ref="D98:D100"/>
    <mergeCell ref="B94:B95"/>
    <mergeCell ref="A109:A111"/>
    <mergeCell ref="G117:G118"/>
    <mergeCell ref="A94:A95"/>
    <mergeCell ref="C98:C100"/>
    <mergeCell ref="B98:B100"/>
    <mergeCell ref="L131:L132"/>
    <mergeCell ref="K131:K132"/>
    <mergeCell ref="J131:J132"/>
    <mergeCell ref="I131:I132"/>
    <mergeCell ref="H131:H132"/>
    <mergeCell ref="L121:L122"/>
    <mergeCell ref="K121:K122"/>
    <mergeCell ref="J121:J122"/>
    <mergeCell ref="I121:I122"/>
    <mergeCell ref="H121:H122"/>
    <mergeCell ref="H127:L127"/>
    <mergeCell ref="H129:L129"/>
    <mergeCell ref="H128:L128"/>
    <mergeCell ref="L109:L111"/>
    <mergeCell ref="K109:K111"/>
    <mergeCell ref="J109:J111"/>
    <mergeCell ref="I109:I111"/>
    <mergeCell ref="H109:H111"/>
    <mergeCell ref="C105:C107"/>
    <mergeCell ref="B105:B107"/>
    <mergeCell ref="A105:A107"/>
    <mergeCell ref="L106:L107"/>
    <mergeCell ref="K106:K107"/>
    <mergeCell ref="J106:J107"/>
    <mergeCell ref="I106:I107"/>
    <mergeCell ref="H106:H107"/>
    <mergeCell ref="A24:A27"/>
    <mergeCell ref="C33:C35"/>
    <mergeCell ref="B33:B35"/>
    <mergeCell ref="A33:A35"/>
    <mergeCell ref="B30:D30"/>
    <mergeCell ref="B31:D31"/>
    <mergeCell ref="B32:D32"/>
    <mergeCell ref="A69:A72"/>
    <mergeCell ref="G70:G71"/>
    <mergeCell ref="F70:F71"/>
    <mergeCell ref="E70:E71"/>
    <mergeCell ref="D70:D71"/>
    <mergeCell ref="C57:C60"/>
    <mergeCell ref="B57:B60"/>
    <mergeCell ref="A57:A60"/>
    <mergeCell ref="G59:G60"/>
    <mergeCell ref="F59:F60"/>
    <mergeCell ref="E59:E60"/>
    <mergeCell ref="C61:C64"/>
    <mergeCell ref="B61:B64"/>
    <mergeCell ref="A61:A64"/>
    <mergeCell ref="A65:A68"/>
    <mergeCell ref="D59:D60"/>
    <mergeCell ref="B28:D28"/>
    <mergeCell ref="B29:D29"/>
    <mergeCell ref="A53:A56"/>
    <mergeCell ref="B37:D37"/>
    <mergeCell ref="B38:D38"/>
    <mergeCell ref="D53:D54"/>
    <mergeCell ref="B42:B45"/>
    <mergeCell ref="A42:A45"/>
    <mergeCell ref="C46:C52"/>
    <mergeCell ref="B46:B52"/>
    <mergeCell ref="A46:A52"/>
    <mergeCell ref="A11:A14"/>
    <mergeCell ref="B11:B14"/>
    <mergeCell ref="C11:C14"/>
    <mergeCell ref="D11:D14"/>
    <mergeCell ref="A16:A19"/>
    <mergeCell ref="G20:G21"/>
    <mergeCell ref="F20:F21"/>
    <mergeCell ref="E20:E21"/>
    <mergeCell ref="D20:D21"/>
    <mergeCell ref="C20:C21"/>
    <mergeCell ref="B20:B21"/>
    <mergeCell ref="A20:A21"/>
    <mergeCell ref="B15:D15"/>
    <mergeCell ref="G16:G19"/>
    <mergeCell ref="F16:F19"/>
    <mergeCell ref="A1:L1"/>
    <mergeCell ref="A4:A6"/>
    <mergeCell ref="B4:B6"/>
    <mergeCell ref="C4:C6"/>
    <mergeCell ref="D4:D6"/>
    <mergeCell ref="H5:H6"/>
    <mergeCell ref="I5:I6"/>
    <mergeCell ref="E4:E6"/>
    <mergeCell ref="F4:F6"/>
    <mergeCell ref="G4:G6"/>
    <mergeCell ref="A2:L2"/>
    <mergeCell ref="H4:L4"/>
    <mergeCell ref="J5:L5"/>
    <mergeCell ref="B7:D7"/>
    <mergeCell ref="G11:G14"/>
    <mergeCell ref="F11:F14"/>
    <mergeCell ref="E11:E14"/>
    <mergeCell ref="H7:L7"/>
    <mergeCell ref="H10:L10"/>
    <mergeCell ref="H9:L9"/>
    <mergeCell ref="H101:L101"/>
    <mergeCell ref="B101:D101"/>
    <mergeCell ref="E16:E19"/>
    <mergeCell ref="B8:D8"/>
    <mergeCell ref="B9:D9"/>
    <mergeCell ref="B10:D10"/>
    <mergeCell ref="D16:D19"/>
    <mergeCell ref="C16:C19"/>
    <mergeCell ref="B16:B19"/>
    <mergeCell ref="L33:L35"/>
    <mergeCell ref="K33:K35"/>
    <mergeCell ref="J33:J35"/>
    <mergeCell ref="I33:I35"/>
    <mergeCell ref="H33:H35"/>
    <mergeCell ref="C24:C27"/>
    <mergeCell ref="B24:B27"/>
    <mergeCell ref="C42:C45"/>
    <mergeCell ref="H133:L133"/>
    <mergeCell ref="B133:D133"/>
    <mergeCell ref="H102:L102"/>
    <mergeCell ref="B102:D102"/>
    <mergeCell ref="B124:D124"/>
    <mergeCell ref="C130:C132"/>
    <mergeCell ref="B130:B132"/>
    <mergeCell ref="H103:L103"/>
    <mergeCell ref="B103:D103"/>
    <mergeCell ref="H114:L114"/>
    <mergeCell ref="B114:D114"/>
    <mergeCell ref="H123:L123"/>
    <mergeCell ref="B123:D123"/>
    <mergeCell ref="H125:L125"/>
    <mergeCell ref="C109:C111"/>
    <mergeCell ref="B109:B111"/>
    <mergeCell ref="F117:F118"/>
    <mergeCell ref="E117:E118"/>
    <mergeCell ref="D117:D118"/>
    <mergeCell ref="C117:C118"/>
    <mergeCell ref="B112:B113"/>
    <mergeCell ref="B117:B118"/>
    <mergeCell ref="C120:C122"/>
    <mergeCell ref="B120:B122"/>
  </mergeCells>
  <pageMargins left="0.39370078740157483" right="0.39370078740157483" top="0.39370078740157483" bottom="0.39370078740157483" header="0.39370078740157483" footer="0.39370078740157483"/>
  <pageSetup paperSize="9" scale="70" firstPageNumber="9" orientation="landscape" useFirstPageNumber="1" r:id="rId1"/>
  <headerFooter>
    <oddFooter>&amp;R&amp;P</oddFooter>
  </headerFooter>
  <rowBreaks count="5" manualBreakCount="5">
    <brk id="21" max="11" man="1"/>
    <brk id="45" max="11" man="1"/>
    <brk id="68" max="11" man="1"/>
    <brk id="89" max="11" man="1"/>
    <brk id="10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Planas</vt:lpstr>
      <vt:lpstr>Planas!Print_Area</vt:lpstr>
      <vt:lpstr>Planas!Print_Titles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Motiejūnienė</dc:creator>
  <cp:keywords/>
  <dc:description/>
  <cp:lastModifiedBy>Windows User</cp:lastModifiedBy>
  <cp:revision/>
  <cp:lastPrinted>2023-02-08T08:33:40Z</cp:lastPrinted>
  <dcterms:created xsi:type="dcterms:W3CDTF">2023-01-18T10:06:06Z</dcterms:created>
  <dcterms:modified xsi:type="dcterms:W3CDTF">2023-03-27T13:50:27Z</dcterms:modified>
  <cp:category/>
  <cp:contentStatus/>
</cp:coreProperties>
</file>