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tamo\Desktop\Laura\Tarybos sprendimai\2022 ITVP ataskaita\"/>
    </mc:Choice>
  </mc:AlternateContent>
  <bookViews>
    <workbookView xWindow="0" yWindow="0" windowWidth="19200" windowHeight="6900"/>
  </bookViews>
  <sheets>
    <sheet name="Lapas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3" i="1" l="1"/>
  <c r="P73" i="1"/>
  <c r="Q73" i="1"/>
  <c r="G42" i="1" l="1"/>
  <c r="P114" i="1" l="1"/>
  <c r="Q114" i="1"/>
  <c r="M104" i="1"/>
  <c r="N104" i="1"/>
  <c r="P104" i="1"/>
  <c r="O104" i="1" s="1"/>
  <c r="Q104" i="1"/>
  <c r="P41" i="1" l="1"/>
  <c r="Q41" i="1"/>
  <c r="M41" i="1"/>
  <c r="N41" i="1"/>
  <c r="L70" i="1" l="1"/>
  <c r="O112" i="1" l="1"/>
  <c r="O87" i="1"/>
  <c r="O66" i="1"/>
  <c r="O65" i="1"/>
  <c r="O64" i="1"/>
  <c r="O63" i="1"/>
  <c r="O57" i="1"/>
  <c r="O55" i="1"/>
  <c r="O62" i="1"/>
  <c r="O109" i="1"/>
  <c r="O111" i="1"/>
  <c r="O110" i="1"/>
  <c r="O102" i="1"/>
  <c r="O51" i="1"/>
  <c r="O59" i="1"/>
  <c r="O54" i="1"/>
  <c r="O52" i="1"/>
  <c r="O101" i="1"/>
  <c r="O99" i="1"/>
  <c r="O56" i="1"/>
  <c r="O50" i="1"/>
  <c r="O68" i="1"/>
  <c r="O124" i="1" l="1"/>
  <c r="N73" i="1"/>
  <c r="L101" i="1"/>
  <c r="M73" i="1"/>
  <c r="L99" i="1"/>
  <c r="O93" i="1"/>
  <c r="L60" i="1" l="1"/>
  <c r="L50" i="1"/>
  <c r="L68" i="1" l="1"/>
  <c r="L53" i="1"/>
  <c r="L54" i="1"/>
  <c r="L55" i="1"/>
  <c r="L56" i="1"/>
  <c r="L57" i="1"/>
  <c r="L58" i="1"/>
  <c r="L59" i="1"/>
  <c r="L61" i="1"/>
  <c r="L62" i="1"/>
  <c r="L63" i="1"/>
  <c r="L64" i="1"/>
  <c r="L65" i="1"/>
  <c r="L66" i="1"/>
  <c r="L67" i="1"/>
  <c r="L69" i="1"/>
  <c r="L51" i="1"/>
  <c r="L52" i="1"/>
  <c r="L41" i="1" l="1"/>
  <c r="L128" i="1"/>
  <c r="N114" i="1" l="1"/>
  <c r="M114" i="1"/>
  <c r="P42" i="1"/>
  <c r="L114" i="1" l="1"/>
  <c r="O128" i="1"/>
  <c r="O125" i="1"/>
  <c r="L104" i="1"/>
  <c r="L110" i="1" l="1"/>
  <c r="L134" i="1"/>
  <c r="O134" i="1"/>
  <c r="O132" i="1"/>
  <c r="L135" i="1"/>
  <c r="L132" i="1"/>
  <c r="L131" i="1"/>
  <c r="O131" i="1"/>
  <c r="O130" i="1"/>
  <c r="O97" i="1"/>
  <c r="L130" i="1"/>
  <c r="O127" i="1"/>
  <c r="L97" i="1"/>
  <c r="L127" i="1"/>
  <c r="L124" i="1"/>
  <c r="L93" i="1"/>
  <c r="O123" i="1"/>
  <c r="L123" i="1"/>
  <c r="L102" i="1"/>
  <c r="L95" i="1"/>
  <c r="L91" i="1"/>
  <c r="L89" i="1"/>
  <c r="L112" i="1"/>
  <c r="L87" i="1"/>
  <c r="L111" i="1"/>
  <c r="L85" i="1"/>
  <c r="L109" i="1"/>
  <c r="O58" i="1"/>
  <c r="O53" i="1"/>
  <c r="O41" i="1" s="1"/>
  <c r="O114" i="1" l="1"/>
  <c r="L73" i="1"/>
</calcChain>
</file>

<file path=xl/sharedStrings.xml><?xml version="1.0" encoding="utf-8"?>
<sst xmlns="http://schemas.openxmlformats.org/spreadsheetml/2006/main" count="531" uniqueCount="374">
  <si>
    <t>Kauno miesto savivaldybės tarybos</t>
  </si>
  <si>
    <t>Integruotų teritorijų vystymo programų 
rengimo ir įgyvendinimo gairių 4 priedas</t>
  </si>
  <si>
    <t>KAUNO MIESTO INTEGRUOTOS TERITORIJŲ VYSTYMO PROGRAMOS</t>
  </si>
  <si>
    <t>(įrašomas programos pavadinimas)</t>
  </si>
  <si>
    <t xml:space="preserve"> ĮGYVENDINIMO ATASKAITA</t>
  </si>
  <si>
    <t>2016 m. sausio 15 d. Nr. 1V-32</t>
  </si>
  <si>
    <t>(įrašoma programos parengimo data, registracijos numeris)</t>
  </si>
  <si>
    <t>1 lentelė. Programos SSGG lentelėje nurodytų veiksnių pokyčių įvertinimas</t>
  </si>
  <si>
    <t>Veiksniai*</t>
  </si>
  <si>
    <t>Veiksnių pokyčių vertinimas**</t>
  </si>
  <si>
    <t>Stiprybės</t>
  </si>
  <si>
    <t>Nuo patvirtintos pagrindinės programos veiksmai nesikeitė.</t>
  </si>
  <si>
    <t>Silpnybės</t>
  </si>
  <si>
    <t>Galimybės</t>
  </si>
  <si>
    <t>Grėsmės</t>
  </si>
  <si>
    <t>* Nurodomos programos  SSGG lentelėje nustatytos ir programos įgyvendinimo metu naujai paaiškėjusios stiprybės, silpnybės (problemos), galimybės ir grėsmės;</t>
  </si>
  <si>
    <r>
      <t>** Įvertinami veiksnių pokyčiai per ataskaitinius metus ir per laikotarpį nuo programos įgyvendinimo pradžios (nurodoma, ar pasikeitė programoje identifikuotos stiprybės, silpnybės, galimybės ir grėsmės, ar atsirado naujų, programoje nevertintų</t>
    </r>
    <r>
      <rPr>
        <i/>
        <sz val="9"/>
        <color rgb="FFFF0000"/>
        <rFont val="Times New Roman"/>
        <family val="1"/>
        <charset val="186"/>
      </rPr>
      <t>,</t>
    </r>
    <r>
      <rPr>
        <i/>
        <sz val="9"/>
        <color theme="1"/>
        <rFont val="Times New Roman"/>
        <family val="1"/>
      </rPr>
      <t>tikslinės teritorijos vystymui svarbių veiksnių).</t>
    </r>
  </si>
  <si>
    <t>2 lentelė. Programos įgyvendinimo pažanga nuo programos įgyvendinimo pradžios</t>
  </si>
  <si>
    <t>Nr.</t>
  </si>
  <si>
    <t>Tikslo / uždavinio / priemonės / veiksmo pavadinimai*</t>
  </si>
  <si>
    <t>Programos įgyvendinimo rodikliai**</t>
  </si>
  <si>
    <t>Programos įgyvendinimo veiksmai</t>
  </si>
  <si>
    <t>Priemonei / veiksmui įgyvendinti programoje numatytas lėšų poreikis (Eur)</t>
  </si>
  <si>
    <t>Priemonei / veiksmui įgyvendinti panaudotos lėšos   (Eur)</t>
  </si>
  <si>
    <t>Papildoma informacija, paaiškinimai</t>
  </si>
  <si>
    <t>Kodas</t>
  </si>
  <si>
    <t>Pavadinimas, mato vnt.</t>
  </si>
  <si>
    <t>Suplanuota 2023 m. pasiekti  reikšmė***</t>
  </si>
  <si>
    <t xml:space="preserve">Suplanuota iki ataskaitinių metų pabaigos pasiekti reikšmė**** </t>
  </si>
  <si>
    <t>Pasiekta  reikšmė</t>
  </si>
  <si>
    <t>Programoje suplanuota veiksmo pradžia</t>
  </si>
  <si>
    <t>Programoje suplanuota veiksmo pabaiga</t>
  </si>
  <si>
    <t>Veiksmo įgyvendinimo būklė*****</t>
  </si>
  <si>
    <t>Veiksmą atitinkančio projekto Nr.******</t>
  </si>
  <si>
    <t xml:space="preserve">Iš viso </t>
  </si>
  <si>
    <t>Planuojamas skirti finansavimas (iš valstybės biudžeto, ES fondų ir kitos tarptautinės finansinės paramos lėšų)</t>
  </si>
  <si>
    <t>Planuojamos skirti veiksmo vykdytojo  ir partnerio (-ių) lėšos</t>
  </si>
  <si>
    <t xml:space="preserve">Iš viso: </t>
  </si>
  <si>
    <t>Išmokėtas finansavimas (iš valstybės biudžeto, ES fondų ir kitos tarptautinės finansinės paramos lėšų)</t>
  </si>
  <si>
    <t>Išmokėtos veiksmo vykdytojo  ir partnerio (-ių) lėšos</t>
  </si>
  <si>
    <t>1.</t>
  </si>
  <si>
    <t>Tikslas: Sumažinti neigiamas demografines tendencijas Kauno miesto tikslinėse teritorijose, gerinant gyvenamąją aplinką</t>
  </si>
  <si>
    <t>1-E</t>
  </si>
  <si>
    <t xml:space="preserve">Gyventojų skaičiaus pokytis Kauno mieste, proc. </t>
  </si>
  <si>
    <t>1.1.</t>
  </si>
  <si>
    <t>Uždavinys: Sudaryti sąlygas naujų darbo vietų kūrimui, kuriant naujus ir stiprinant esamus traukos centrus tikslinėse teritorijose</t>
  </si>
  <si>
    <t>1-R-1</t>
  </si>
  <si>
    <t>Įmonių skaičius, tenkantis 1000 gyventojų, vnt</t>
  </si>
  <si>
    <t>1.1.1.</t>
  </si>
  <si>
    <t>Priemonė:</t>
  </si>
  <si>
    <t xml:space="preserve"> Viešųjų materialinių ir (ar) nematerialinių investicijų (ES, valstybės, savivaldybių biudžetų ir kitų viešųjų lėšų) lėšomis numatomos įgyvendinti priemonės (kurios programos veiksmų plane bus detalizuotos iki veiksmų):</t>
  </si>
  <si>
    <t>1-1-P-1</t>
  </si>
  <si>
    <t>Sukurtos arba atnaujintos atviros erdvės miestų vietovėse, m2</t>
  </si>
  <si>
    <t>2019 m. baigtas  įgyvendinti projektas „Marvelės upelio slėnio sutvarkymas“. 2020 m. baigti projektai „Apžvalgos aikštelės Aleksote rekonstravimas“ ir „Kompleksiškas Kauko laiptų prie Aukštaičių g. zonos sutvarkymas“. 2023 metais planuojama pabaigti:"Kompleksiškas Ąžuolyno parke esančios infrastruktūros sutvarkymas, pritaikant ją visuomenės poreikiams“, „Buvusios Aviacijos gamyklos teritorijos konversija“. Į projekto „Nemuno salos išvystymas į multifunkcinį sveikatinimo ir kultūros kompleksą pritaikant jį visuomenės poreikiams“, "Teritorijos prie daugiafunkcio S. Dariaus ir S. Girėno sveikatinimo, kultūros ir užimtumo centro,  Sporto halės, Sporto g. ir jos prieigų sutvarkymas".</t>
  </si>
  <si>
    <t>1-1-P-2</t>
  </si>
  <si>
    <t>Pastatyti arba atnaujinti viešieji arba komerciniai pastatai miestų vietovėse, m2</t>
  </si>
  <si>
    <t>1-1-P-3</t>
  </si>
  <si>
    <t>Sutvarkyti, įrengti ir pritaikyti lankymui gamtos ir kultūros paveldo objektai ir teritorijos, vnt.</t>
  </si>
  <si>
    <t xml:space="preserve">Kauno Šv.  Arkangelo Mykolo (Soboro) bažnyčios pritaikymas kultūrinei, turistinei ir socialinei edukacinei veiklai“ nauja rangos darbų sutartis pasirašyta 2022 m., darbų pabaiga planuojama 2023 m. Projekto „Kauno kino centro „Romuva“ kultūros paveldo aktualizavimas, jį įveiklinant, optimizuojant ir keliant paslaugų kokybę“ sutartis pasirašyta 2018 m., darbų pabaiga planuojama 2023 m.
</t>
  </si>
  <si>
    <t>1-1-P-4</t>
  </si>
  <si>
    <t>Modernizuoti kultūros infrastruktūros objektai, vnt.</t>
  </si>
  <si>
    <t>1-1-P-5</t>
  </si>
  <si>
    <t>1-1-P-6</t>
  </si>
  <si>
    <t xml:space="preserve">Numatomų apsilankymų remiamuose kultūros ir gamtos paveldo objektuose bei turistų traukos vietose skaičiaus padidėjimas </t>
  </si>
  <si>
    <t>Projekto "Visuomenės aplinkosauginį švietimą skatinančios infrastruktūros atnaujinimas Lietuvos zoologijos sode" rodiklis. Rodiklį planuojama pasiekti 2023 metais pabaigus įgyvendinti projektą.</t>
  </si>
  <si>
    <t>1-1-P-7</t>
  </si>
  <si>
    <t>Įgyvendintos visuomenės informavimo apie gamtą priemonės</t>
  </si>
  <si>
    <t>1-1-P-8</t>
  </si>
  <si>
    <t>Pastatyti arba atnaujinti gamtosauginiai - rekreaciniai objektai</t>
  </si>
  <si>
    <t>1-1-P-9</t>
  </si>
  <si>
    <t>Rekonstruotas sporto objektas (stadionas)</t>
  </si>
  <si>
    <t>Baigtas įgyvendinti projektas "Daugiafunkcio S.Dariaus ir S. Girėno sveikatinimo, kultūros ir užimtumo centro įkūrimas, pritaikant S.Dariau ir S. Girėno stadiono infrastruktūą".</t>
  </si>
  <si>
    <t>1.1.1.1.</t>
  </si>
  <si>
    <t>Veiksmas: Buvusios Aviacijos gamyklos teritorijos konversija </t>
  </si>
  <si>
    <r>
      <t>Sukurtos arba atnaujintos atviros erdvės miestų vietovėse, m</t>
    </r>
    <r>
      <rPr>
        <vertAlign val="superscript"/>
        <sz val="9"/>
        <color theme="1"/>
        <rFont val="Times New Roman"/>
        <family val="1"/>
        <charset val="1"/>
      </rPr>
      <t>2</t>
    </r>
  </si>
  <si>
    <t>Baigtas įgyvendinti</t>
  </si>
  <si>
    <t xml:space="preserve">07.1.1-CPVA-R-904-21-0009
</t>
  </si>
  <si>
    <t>Projektas užbaigtas 2022-03-16.</t>
  </si>
  <si>
    <t>1.1.1.2.</t>
  </si>
  <si>
    <t>Veiksmas: Kauno sporto halės išvystymas į daugiafunkcį centrą visuomenės poreikiams</t>
  </si>
  <si>
    <t xml:space="preserve">Produkto vertinimo kriterijus: Pastatyti arba atnaujinti viešieji arba komerciniai pastatai miestų vietovėse, kv.m.
</t>
  </si>
  <si>
    <t>07.1.1-CPVA-R-904-21-0012</t>
  </si>
  <si>
    <t xml:space="preserve">2019 m. pasirašyta finansavimo sutartis, atliktos viešųjų pirkimų procedūros, vykdomi rangos darbai. Rangos darbai baigti, bet dėl užsitęsusių projekto užbaigimo procedūrų, finansavimo sutarties terminas pratęstas 2023 m. </t>
  </si>
  <si>
    <t>1.1.1.3.</t>
  </si>
  <si>
    <t xml:space="preserve">Veiksmas: Nemuno salos išvystymas į multifunkcinį sveikatinimo ir kultūros kompleksą pritaikant jį visuomenės poreikiams  </t>
  </si>
  <si>
    <t xml:space="preserve"> Įgyvendinamas projektas</t>
  </si>
  <si>
    <t>07.1.1-CPVA-R-904-21-0010</t>
  </si>
  <si>
    <t xml:space="preserve">2019 m. balandžio mėn. pasirašyta projekto finansavimo ir administravimo sutartis. Parengtas techninis projektas. Rangos darbų sutartis pasirašyta 2021 m. birželio mėn. Darbai dėl vykstančių saloje kitų projektų pradėti 2021 m. spalio mėn. ir bus pabaigti 2023 m. </t>
  </si>
  <si>
    <t>1.1.1.4.</t>
  </si>
  <si>
    <t xml:space="preserve">Veiksmas: Marvelės upės slėnio sutvarkymas, panaudojant teritorijos gamtinio karkaso ypatumus, siekiant netradicinių erdvių pritaikymo kultūros ir kitoms reikmėms </t>
  </si>
  <si>
    <t>07.1.1-CPVA-R-904-21-0002</t>
  </si>
  <si>
    <t>2019 m. projektas baigtas įgyvendinti, fiksuotas pasiektas rodiklis –  sutvarkyta viešoji erdvė, 12.000 kv. m.</t>
  </si>
  <si>
    <t>1.1.1.5.</t>
  </si>
  <si>
    <t>Veiksmas:  Apžvalgos aikštelės Aleksote rekonstravimas</t>
  </si>
  <si>
    <t>07.1.1-CPVA-R-904-21-0004</t>
  </si>
  <si>
    <t>1.1.1.6.</t>
  </si>
  <si>
    <t>Veiksmas: Šv. Arkangelo Mykolo (Soboro) bažnyčios pritaikymas kultūrinei, turistinei ir socialinei edukacinei veiklai</t>
  </si>
  <si>
    <t>Įgyvendinamas projektas</t>
  </si>
  <si>
    <t>05.4.1-CPVA-R-302-21-0007</t>
  </si>
  <si>
    <t xml:space="preserve">Projekto finansavimo ir administravimo sutartis pasirašyta 2018 m. sausio mėn. Dalis darbų atlikta, tačiau objektas nepabaigtas. Atliktas sutarties keitimas dėl galiojimo pratęsimo iki 2023-08-31. </t>
  </si>
  <si>
    <t>1.1.1.7.</t>
  </si>
  <si>
    <t>Veiksmas:  Teritorijos prie daugiafunkcio S. Dariaus ir S. Girėno sveikatinimo, kultūros ir užimtumo centro,  Sporto halės, Sporto g. ir jos prieigų sutvarkymas</t>
  </si>
  <si>
    <t>07.1.1-CPVA-R-904-21-0008</t>
  </si>
  <si>
    <t>2019 m. gegužės mėn. pasirašyta finansavimo ir administravimo sutartis, 2020 m. atlikti rangos darbų viešieji pirkimai, vykdomi rangos darbai. Planuojama projekto pabaiga 2023 m. II ketv.</t>
  </si>
  <si>
    <t>1.1.1.8.</t>
  </si>
  <si>
    <t>Veiksmas: Daugiafunkcio S. Dariaus ir S. Girėno sveikatinimo, kultūros ir užimtumo centro įkūrimas panaudojant ir pritaikant S. Dariaus ir S. Girėno stadiono infrastruktūrą</t>
  </si>
  <si>
    <t>Projektų sąrašas nesudaromas</t>
  </si>
  <si>
    <t>1.1.1.9.</t>
  </si>
  <si>
    <t>Veiksmas:  Kompleksiškas Kauko laiptų prie Aukštaičių gatvės zonos sutvarkymas</t>
  </si>
  <si>
    <t>07.1.1-CPVA-R-904-21-0005</t>
  </si>
  <si>
    <t xml:space="preserve">2018 m. pasirašyta projekto finansavimo ir administravimo sutartis, projektas baigtas įgyvendinti 2020 m., fiksuotas pasiektas rodiklis – sutvarkyta viešoji erdvė, 11.352,4 kv. m. </t>
  </si>
  <si>
    <t>1.1.1.10.</t>
  </si>
  <si>
    <t>Veiksmas: Kompleksiškas Ąžuolyno parke esančios infrastuktūros sutvarkymas, pritaikant ją visuomenės poreikiams</t>
  </si>
  <si>
    <t>07.1.1-CPVA-R-904-21-0014</t>
  </si>
  <si>
    <t>1.1.1.11.</t>
  </si>
  <si>
    <t>Veiksmas:  Visuomenės aplinkosauginį švietimą skatinančios infrastruktūros atnaujinimas Lietuvos zoologijos sode</t>
  </si>
  <si>
    <t>05.4.1-APVA-V-017-01-0003</t>
  </si>
  <si>
    <t xml:space="preserve">2017-03-01 pasirašyta Projekto finansavimo sutartis.
2022-11-29 pasirašytas finansavimo sutarties keitimas dėl papildomo finansavimo (rangos darbų indeksavimas).
Veterinarijos pastato statyba baigta 2021-10-25 (įgyvendinta pirma veikla).
2021-07-26 pasirašyta rangos darbų sutartis, pagal kurią objekto infrastruktūros atnaujinimą planuojama atlikti iki 2023-06-30 (antra ir trečia projekto veiklos, kurios apimą beveik visą zoologijos sodo teritoriją).
Projekto veiklų pabaiga – 2023-08-31. 
</t>
  </si>
  <si>
    <t>1.1.1.12.</t>
  </si>
  <si>
    <t>Veiksmas: Kauno kino centro „Romuva“ kultūros paveldo aktualizavimas, jį įveiklinant, optimizuojant ir keliant paslaugų kokybę</t>
  </si>
  <si>
    <t>05.4.1-CPVA-R-302-21-0005</t>
  </si>
  <si>
    <t>849556.64 </t>
  </si>
  <si>
    <t>1081660.48 </t>
  </si>
  <si>
    <t>2018 m. sausio mėn. pasirašyta projekto finansavimo ir administravimo sutartis. 2018 m. projektas pradėtas įgyvendinti. 2020–2021 m. įsigyta įranga, projektas baigtas 2022 m. I ketv.</t>
  </si>
  <si>
    <t>1.1.1.13.</t>
  </si>
  <si>
    <t>Veiksmas:  VšĮ „Girstučio“ kultūros ir sporto centro (Kovo 11-osios g. 26 Kaune) kultūrinei veiklai naudojamos dalies rekonstravimas</t>
  </si>
  <si>
    <t>07.1.1-CPVA-R-305-21-0003</t>
  </si>
  <si>
    <t>Projekto finansavimo ir administravimo sutartis pasirašyta 2017 m. 2019–2020 m. vykdyti vidaus įrengimo (tualetas, rūbinė) darbai. 2022 m. projektas baigtas įgyvendinti.</t>
  </si>
  <si>
    <t>1.1.1.14.</t>
  </si>
  <si>
    <t>Veiksmas:  Kauno apskrities viešosios bibliotekos modernizavimas</t>
  </si>
  <si>
    <t>07.1.1-CPVA-V-304-01-0018</t>
  </si>
  <si>
    <t>2018 m. Lietuvos Respublikos energetikos ministerijai pateiktas investicijų projektas „Bibliotekos pastato, esančio Radastų g.2, Kaunas, atnaujinimas, didinant energijos vartojimo efektyvumą”. Projektas energetikos ministro 2018-10-30  įsakymu Nr. 1-286 įtrauktas į valstybės projektų sąrašą. 2019 m. pateikta paraiška CPVA dėl projekto įgyvendinimo ir pasirašyta projekto finansavimo sutartis. 2020 m. vykdytas projektavimas, 2021 m.  vykdyti infrastruktūros atnaujinimo darbai. Dėl laiku neužbaigtų darbų  projekto finansavimo sutartis pratęsta iki 2023 metų.</t>
  </si>
  <si>
    <t>1.1.1.15.</t>
  </si>
  <si>
    <t>Veiksmas: Kauno valstybinio lėlių teatro modernizavimas</t>
  </si>
  <si>
    <t>07.1.1-CPVA-V-304-01-0002</t>
  </si>
  <si>
    <t>2016 m. pasirašyta projekto finansavimo ir administravimo sutartis, 2018 m. veiksmas  įgyvendintas, atsiradus poreikiui ir papildomo finansavimo galimybei  2018 m. patvirtintos papildomos lėšos  projekto kitam etapui, kuris pradėtas 2018 m. 2018-12-31 atlikta 67% teatro rekonstrukcijos projekte numatytų veiklų: rekonstruota didžioji salė, vestibiuliai, administracijos kabinetai, techninės patalpos, uždengtas naujas stogas virš pastato pagrindinės dalies, rekonstruotoje dalyje įrengtos naujos inžinerinės sistemos, priešgaisrinė signalizacija. 2019–2020 metais vykdyti II etapo darbai, t. y. mažosios salės, lėlių muziejaus, pagalbinių patalpų remontas ir inžinerinių sistemų įrengimas, neįgaliųjų keltuvų montavimas. 2021 metais buvo užbaigta teatro pastato renovacija, atnaujinta teatro kiemo danga. Gavus papildomą finansavimą įsigyta teatrinio apšvietimo įranga, modernizuota teatro scenos dekoracijų kėlimo įranga. Iki 2022-01-01 atlikta 97% numatytų veiklų. 2022 metais buvo įrengtas dyzelinis elektros generatorius. Atliekant statybos užbaigimo procedūras buvo gautos priešgaisrinės saugos pareigūnų pastabos, dėl kurių įvykdymo projekto trukmė pratęsta iki 2023-08-31.</t>
  </si>
  <si>
    <t>1.1.1.16.</t>
  </si>
  <si>
    <t>Veiksmas: Kauno valstybinio muzikinio teatro modernizavimas</t>
  </si>
  <si>
    <t>07.1.1-CPVA-V-304-01-0004</t>
  </si>
  <si>
    <t xml:space="preserve">2017 m. pasirašyta projekto „Kauno valstybinio muzikinio teatro pastato modernizavimas“ finansavimo ir  administravimo sutartis. Projektas baigtas 2022 m.: parengtas rinkodaros planas, atliktas scenos konstrukcijų techninės būklės įvertinimas, parengtos edukacinės programos. 2019–2021 m. atlikti bendrastatybiniai ir scenos technologiniai (įrenginių keitimo) darbai. Atnaujintos teatro scenos konstrukcijos, scenos mechanizacijos sistemos, garso ir meninio apšvietimo sistemos,  įsigyta ir sumontuota teatro veiklai reikalinga įranga: scenoje sumontuoti nauji LED šviestuvai, apšvietimo ložėje instaliuotas modernus apšvietimo valdymo pultas. </t>
  </si>
  <si>
    <t>1.1.1.17.</t>
  </si>
  <si>
    <t>Veiksmas:  Kauno IX forto muziejaus modernizavimas;</t>
  </si>
  <si>
    <t>07.1.1-CPVA-V-304-01-0022</t>
  </si>
  <si>
    <t>2018 m. parengta paraiška ir suderinta su Lietuvos Respublikos kultūros ministerija, 2020 m. pabaigoje pasirašyta projekto finansavimo sutartis. 2021 m. buvo parengtas pastato modernizavimo techninis projektas. Dėl finansavimo trūkumo projektas buvo išskirtas į III etapus. Projekto lėšomis bus atliekami I etapo darbai: atnaujinta renginių salė, įrengtos edukacinės erdvės ir  informacinis centras. Projekto įgyvendinimas pratęstas iki 2023 m.</t>
  </si>
  <si>
    <t>1.1.1.18</t>
  </si>
  <si>
    <t>Veiksmas: Lietuvos aviacijos muziejaus modernizavimas</t>
  </si>
  <si>
    <t>07.1.1-CPVA-V-304-01-0021</t>
  </si>
  <si>
    <t>Parengtas IP, 2019 m. sausio mėn. buvo pateiktas Lietuvos Respublikos kultūros ministerijai,  2020 m. gruodį pasirašyta projekto finansavimo sutartis. 2021 m. spalio mėn. pasirašyta rangos darbų sutartis, pagal kurią pastato atnaujinimo darbai bus vykdomi iki 2023 m. I ketvirčio.</t>
  </si>
  <si>
    <t>1.1.1.19.</t>
  </si>
  <si>
    <t xml:space="preserve">Veiksmas:  Buvusios Aviacijos gamyklos angaro konversija </t>
  </si>
  <si>
    <t>07.1.1-CPVA-R-904-21-0015</t>
  </si>
  <si>
    <t>2022-03-03 pasirašyta rangos sutartis SR-130</t>
  </si>
  <si>
    <r>
      <t>Pastatyti arba atnaujinti viešieji arba komerciniai pastatai miestų vietovėse, m</t>
    </r>
    <r>
      <rPr>
        <vertAlign val="superscript"/>
        <sz val="9"/>
        <color theme="1"/>
        <rFont val="Times New Roman"/>
        <family val="1"/>
        <charset val="1"/>
      </rPr>
      <t>2</t>
    </r>
  </si>
  <si>
    <t>1.1.1.20.</t>
  </si>
  <si>
    <t xml:space="preserve">Veiksmas: Daugiafunkcio sveikatinimo ir laisvalaikio centro įkūrimas Nemuno saloje </t>
  </si>
  <si>
    <t>Projektas baigtas 2022 m.</t>
  </si>
  <si>
    <t>Produkto vertinimo kriterijus:</t>
  </si>
  <si>
    <t>1.2.</t>
  </si>
  <si>
    <t>Uždavinys:  Didinti tikslinių teritorijų patrauklumą gyventojams, kompleksiškai gerinant ir plėtojant viešąją infrastruktūrą</t>
  </si>
  <si>
    <t>1-R-2</t>
  </si>
  <si>
    <t>Išvykusių gyventojų skaičius, asm.</t>
  </si>
  <si>
    <t>1.2.1.</t>
  </si>
  <si>
    <t>Viešųjų materialinių ir (ar) nematerialinių investicijų (ES, valstybės, savivaldybių biudžetų ir kitų viešųjų lėšų) lėšomis numatomos įgyvendinti priemonės (kurios programos veiksmų plane bus detalizuotos iki veiksmų):</t>
  </si>
  <si>
    <t>1-2-P-1</t>
  </si>
  <si>
    <t>Pagal veiksmų programą ERPF lėšomis atnaujintos bendrojo ugdymo įstaigos</t>
  </si>
  <si>
    <t>Kauno Jono Jablonskio gimnazija, KTU Inžinerijos licėjus, Prezidento Valdo Adamkaus gimnazija.</t>
  </si>
  <si>
    <t>1-2-P-2</t>
  </si>
  <si>
    <t>Pagal veiksmų programą ERPF lėšomis atnaujintos ikimokyklinio ir priešmokyklinio ugdymo mokyklos</t>
  </si>
  <si>
    <t>Kauno lopšelio-darželio „Svirnelis“, Kauno lopšelio-darželio „Boružėlė“, Kauno Žaliakalnio lopšelio-darželio modernizavimas</t>
  </si>
  <si>
    <t>1-2-P-3</t>
  </si>
  <si>
    <t>Pagal veiksmų programą ERPF lėšomis atnaujintos ikimokyklinio ir (ar) priešmokyklinio ugdymo grupės</t>
  </si>
  <si>
    <t>Kauno lopšelis-darželis "Boružėlė" atnaujino 4 grupes, ,Kauno lopšelis-darželis "Svirnelis" 3, Žaliakalnio lopšelis-darželis - 3 grupes.</t>
  </si>
  <si>
    <t>1-2-P-4</t>
  </si>
  <si>
    <t>Pagal veiksmų programą ERPF lėšomis sukurtos naujos ikimokyklinio ir priešmokyklinio ugdymo vietos</t>
  </si>
  <si>
    <t>Kauno lopšelis-darželis "Boružėlė" 80, Kauno lopšelis-darželis "Svirnelis" 16, Žaliakalnio lopšelis-darželis - 40 naujų ugdymo vietų.</t>
  </si>
  <si>
    <t>1-2-P-5</t>
  </si>
  <si>
    <t>Pagal veiksmų programą ERPF lėšomis atnaujintos ikimokyklinio ir / ar priešmokyklinio ugdymo vietos</t>
  </si>
  <si>
    <t>Kauno lopšelis-darželis "Svirnelis" 40, Žaliakalnio lopšelis-darželis -15 naujų ugdymo vietų.</t>
  </si>
  <si>
    <t>1-2-P-6</t>
  </si>
  <si>
    <t>Pagal veiksmų programą ERPF lėšomis atnaujintos neformaliojo ugdymo įstaigos</t>
  </si>
  <si>
    <t>Kauno A.Kačenausko vaikų muzikos mokykla, Kauno moksleivių techninės kūrybos centras.</t>
  </si>
  <si>
    <t>1-2-P-7</t>
  </si>
  <si>
    <t>Investicijas gavusios vaikų priežiūros arba švietimo infrastruktūros pajėgumas, asm.</t>
  </si>
  <si>
    <t xml:space="preserve">Investicijas gavusios ikimokyklinio ir (ar) priešmokyklinio ugdymo vaikų priežiūros infrastruktūros pajėgumas - 604;                                    Bendrojo ugdymo - 2418;                                                                          Neformaliojo ugdymo - 1626.                  </t>
  </si>
  <si>
    <t>1-2-P-8</t>
  </si>
  <si>
    <t>Gyventojai, kuriems teikiamos paslaugos naujai pastatytais nuotekų surinkimo tinklais, gyventojų ekvivalentas</t>
  </si>
  <si>
    <t>Gyventojai, kuriems teikiamos paslaugos naujais pastatytais nuotekų surinkimo tinklais – 2 690 gyventojų ekvivalentas. Rodiklį planuojama pasiekti 2023 m.</t>
  </si>
  <si>
    <t>1-2-P-9</t>
  </si>
  <si>
    <t>Rekonstruotų vandens tiekimo ir nuotekų surinkimo tinklų ilgis, km</t>
  </si>
  <si>
    <t>Rekonstruotų vandens tiekimo ir nuotekų surinkimo tinklų ilgis – 25,77 km.</t>
  </si>
  <si>
    <t>1-2-P-10</t>
  </si>
  <si>
    <t>Lietaus nuotėkio plotas, iš kurio surenkamam paviršiniam (lietaus) vandeniui tvarkyti, įrengta ir (ar) rekonstruota infrastruktūra, ha</t>
  </si>
  <si>
    <t>Sutartis pasirašyta 2017 m., pradėti darbai. Rodiklį planuojama pasiekti  2023 m. Siektina rodiklio reikšmė – 1101,28.</t>
  </si>
  <si>
    <t>1-2-P-11</t>
  </si>
  <si>
    <t>Sukurti / pagerinti atskiro komunalinių atliekų surinkimo pajėgumai, t</t>
  </si>
  <si>
    <t>Įrengiant komunalinių atliekų aikšteles reikėjo tikslinti parengtą aikštelių išdėstymo planą. Visą planuotą pajėgumų rodiklį (kartu su 2017 m. planuotu) numatoma pasiekti  2023 m. – 14.851,98 t/metus.</t>
  </si>
  <si>
    <t>1.2.1.1.</t>
  </si>
  <si>
    <t>Kauno lopšelio-darželio „Svirnelis“ modernizavimas, didinant paslaugų prieinamumą.</t>
  </si>
  <si>
    <t>09.1.3-CPVA-R-705-21-0001</t>
  </si>
  <si>
    <t>49816.61 </t>
  </si>
  <si>
    <t>2018 m. pasirašyta projekto finansavimo ir administravimo sutartis, atliktas projektavimas ir TP  ekspertizė. 2020 m. baigti rangos darbai,  įsigyti baldai ir įranga. Užtruko patikros metu nustatytų neatitikimų šalinimas ir įforminimas, todėl galutinai projektas užbaigtas 2022 m. vasario mėnesį.</t>
  </si>
  <si>
    <t>1.2.1.2.</t>
  </si>
  <si>
    <t>Kauno lopšelio-darželio „Boružėlė “ modernizavimas, didinant paslaugų prieinamumą</t>
  </si>
  <si>
    <t>09.1.3-CPVA-R-705-21-0002</t>
  </si>
  <si>
    <t xml:space="preserve">2018 m. pasirašyta projekto finansavimo ir administravimo sutartis, atliktas projektavimas ir TP  ekspertizė. 2020 m. baigti rangos darbai,  įsigyti baldai ir įranga. Užtruko patikros metu nustatytų neatitikimų derinimas,  todėl galutinai projektas bus užbaigtas 2023 m. </t>
  </si>
  <si>
    <t>1.2.1.3.</t>
  </si>
  <si>
    <t>Kauno Žaliakalnio lopšelio-darželio modernizavimas, didinant paslaugų prieinamumą</t>
  </si>
  <si>
    <t>09.1.3-CPVA-R-705-21-0003</t>
  </si>
  <si>
    <t>402204.00 </t>
  </si>
  <si>
    <t>368113.47 </t>
  </si>
  <si>
    <t xml:space="preserve">2018 m. pasirašyta projekto finansavimo ir administravimo sutartis, 2019 m. atliktas projektavimas, 2020 m. pradėti rangos darbai. 2021 m. baigti remonto darbai, įsigyti baldai ir įranga. Užtruko patikros metu nustatytų neatitikimų derinimas,  todėl galutinai projektas bus užbaigtas 2023 m. </t>
  </si>
  <si>
    <t>1.2.1.4.</t>
  </si>
  <si>
    <t>Žaliakalnio bendrojo ugdymo įstaigų modernizavimas, didinant paslaugų efektyvumą (Kauno Jono Jablonskio gimnazija, KTU Inžinerijos licėjus)</t>
  </si>
  <si>
    <t>09.1.3-CPVA-R-724-21-0002</t>
  </si>
  <si>
    <t>151771.07 </t>
  </si>
  <si>
    <t xml:space="preserve">2018 m. pasirašyta projekto finansavimo ir administravimo sutartis, atliktas projektavimas ir TP  ekspertizė, 2020 m. baigti rangos darbai,  įsigyti baldai ir įranga. Užtruko patikros metu nustatytų neatitikimų derinimas,  todėl galutinai projektas bus užbaigtas 2023 m. </t>
  </si>
  <si>
    <t>1.2.1.5.</t>
  </si>
  <si>
    <t>Žaliakalnio švietimo įstaigų modernizavimas, plėtojant vaikų ir jaunimo neformalaus ugdymo galimybes (A. Kačanausko vaikų muzikos mokykla)</t>
  </si>
  <si>
    <t>09.1.3-CPVA-R-725-21-0004</t>
  </si>
  <si>
    <t>2017 m. pasirašyta projekto finansavimo ir administravimo sutartis, 2018 m projektas pabaigtas įgyvendinti.</t>
  </si>
  <si>
    <t>1.2.1.6.</t>
  </si>
  <si>
    <t>Veiksmas:  Aleksoto bendrojo ugdymo įstaigos modernizavimas, didinant paslaugų efektyvumą (Prezidento Valdo Adamkaus gimnazija)</t>
  </si>
  <si>
    <t>09.1.3-CPVA-R-724-21-0003</t>
  </si>
  <si>
    <t>687964.55 </t>
  </si>
  <si>
    <t>636937.20 </t>
  </si>
  <si>
    <t>51027.35 </t>
  </si>
  <si>
    <t>1.2.1.7.</t>
  </si>
  <si>
    <t>Susietos teritorijos (centro) įstaigų modernizavimas, plėtojant vaikų ir jaunimo neformalaus ugdymo galimybes (Kauno moksleivių techninės kūrybos centro pastato ir jo mokymo bazės modernizavimas).</t>
  </si>
  <si>
    <t>09.1.3-CPVA-R-725-21-0006</t>
  </si>
  <si>
    <t>2017 m. pasirašyta projekto finansavimo ir administravimo sutartis, 2018 m. projektas pabaigtas įgyvendinti. </t>
  </si>
  <si>
    <t>1.2.1.8.</t>
  </si>
  <si>
    <t>Geriamojo vandens tiekimo, nuotekų tvarkymo infrastruktūros plėtra ir rekonstrukcija Kaune.</t>
  </si>
  <si>
    <t xml:space="preserve">Gyventojai, kuriems teikiamos paslaugos naujais pastatytais nuotekų surinkimo tinklais,gyventojų ekvivalentas  </t>
  </si>
  <si>
    <t>05.3.2-APVA-R-014-21-0006</t>
  </si>
  <si>
    <t>Projekto finansavimo sutartis pasirašyta 2017  m. Projekto veiklų įgyvendinimo pabaiga pratęsta iki 2023-07-31. Siektina rodiklio reikšmė –  2690,00.</t>
  </si>
  <si>
    <t>26,28</t>
  </si>
  <si>
    <t>Reikšmė bus pasiekta 2023 m.</t>
  </si>
  <si>
    <t>1.2.1.9.</t>
  </si>
  <si>
    <t>Paviršinių nuotekų tinklų rekonstrukcija ir plėtra Kaune</t>
  </si>
  <si>
    <t>05.1.1-APVA-R-007-21-003</t>
  </si>
  <si>
    <t>Projekto finansavimo ir administravimo sutartis pasirašyta 2017 m., projektas įgyvendinamas, planuojamas baigti 2023-09-01. 2022 m. skirtas papildomas finansavimas - 10 656 826,57 eur. Vykdytojo partnerio lėšų prisidėjimas sumažintas iki 5 005 678, Eur, bendra projekto išlaidų suma – 24 643 452,20 Eur. Siektina rodiklio reikšmė – 1101,28 ha</t>
  </si>
  <si>
    <t>1.2.1.10.</t>
  </si>
  <si>
    <t>Komunalinių atliekų konteinerių aikštelių įrengimas Kauno mieste.</t>
  </si>
  <si>
    <t>05.2.1-APVA-R-008-21-0002</t>
  </si>
  <si>
    <t>Projektas pradėtas įgyvendinti  2017 m. 2019 m. įrengtos planuotos 567 aikštelės. Panaudojant sutaupytas lėšas vykdomas II projekto etapas, įrengiamos papildomos aikštelės (58), finansavimo sutartis pratęsta. Planuotas rūšiavimo rodiklis –  13.426,06 t/metus padidės iki 14.851,98 t/metus ir  bus pasiektas 2023 m. visiškai įgyvendinus projektą. Finansavimo sutartis pratęsta iki 2023-03-31.</t>
  </si>
  <si>
    <t>1.3.</t>
  </si>
  <si>
    <t>Uždavinys: Mažinti socialinę atskirtį, skatinant socialiai pažeidžiamų grupių integraciją ir sveiką gyvenimo būdą</t>
  </si>
  <si>
    <t>1-R-3</t>
  </si>
  <si>
    <t xml:space="preserve">Vidutinės disponuojamos namų ūkio pajamos, Eur     </t>
  </si>
  <si>
    <t>1.3.1.</t>
  </si>
  <si>
    <t>Viešųjų materialinių ir (ar) nematerialinių investicijų (ES, valstybės, savivaldybių biudžetų ir kitų viešųjų lėšų) lėšomis numatomos įgyvendinti priemonės (kurios programos veiksmų plane bus detalizuotos iki veiksmų)</t>
  </si>
  <si>
    <t>1-3-P-1</t>
  </si>
  <si>
    <t>Investicijas gavę socialinių paslaugų infrastruktūros objektai, 1 vnt.</t>
  </si>
  <si>
    <t>Kauno kartų namų infrastruktūros modernizavimas.</t>
  </si>
  <si>
    <t>1-3-P-2</t>
  </si>
  <si>
    <t>Naujai įrengtų ar įsigytų socialinių būstų skaičius, vnt.</t>
  </si>
  <si>
    <t>2016 m. pasirašyta projekto finansavimo ir administravimo sutartis, projektas įgyvendinamas, nupirkti 109 būstai, veiklų terminas pratęstas iki 2023 m.</t>
  </si>
  <si>
    <t>1-3-P-3</t>
  </si>
  <si>
    <t>Kauno kultūros centro infrastruktūros pritaikymas vietos bendruomenės reikmėms.</t>
  </si>
  <si>
    <t>1-3-P-4</t>
  </si>
  <si>
    <t>Tikslinių grupių asmenys, kurie dalyvavo informavimo, švietimo ir mokymo renginiuose bei sveikatos raštingumą didinančiose veiklose, asm.</t>
  </si>
  <si>
    <t>Pirminis numatytas projekto rodiklis pasiektas, atsiradus papildomo finansavimo galimybei pratęstas projekto įgyvendinimo terminas papildomoms veikloms įgyvendinti numatant didesnį rodiklį.</t>
  </si>
  <si>
    <t>1.3.1.1.</t>
  </si>
  <si>
    <t>Kauno kartų namų (Sąjungos a. 13A) infrastruktūros modernizavimas ir pritaikymas senyvo amžiaus asmenims</t>
  </si>
  <si>
    <t>08.1.1-CPVA-R-407-21-0005</t>
  </si>
  <si>
    <t>Projektas veiklos baigtos įgyvendinti, priestato statyba baigta 2021 m., įsigyta baldai ir įranga. 2021 m. lapkričio mėn. atlikta projekto patikra, 2022 m. projektas baigtas įgyvendinti.</t>
  </si>
  <si>
    <t>1.3.1.2.</t>
  </si>
  <si>
    <t>Energetiškai efektyvių būstų įsigijimas pagal socialinio būsto fondo plėtros programą</t>
  </si>
  <si>
    <t>08.1.2-CPVA-R-408-21-0007</t>
  </si>
  <si>
    <t>1.3.1.3.</t>
  </si>
  <si>
    <t>Veiksmas:  Kauno kultūros centro „Tautos namai“ infrastruktūros pritaikymas vietos bendruomenės reikmėms</t>
  </si>
  <si>
    <t>07.1.1-CPVA-R-305-21-0010</t>
  </si>
  <si>
    <t>Projekto finansavimo ir administravimo sutartis pasirašyta 2017 m.  2018 m. renovuotas pastato vidinis fasadas, įrengtas jo apšvietimas; III a. ir kitų bendrų erdvių vidaus patalpų remontas; įrengta pagrindinių salių rekuperatorinė vėdinimo sistema; pakeista kiemo rūsio perdanga; įrengtas liftas; įsigyta didžiosios salės akustikos sistema. Įsigyta koncertinė įranga: mobili scena, garso ir šviesos aparatūra. Įsigyti lauko baldai, įrengta vidinio kiemo terasa ir mobilus vidinio kiemo stogas. 2019 m. planuota renovuoti išorinius pastato fasadus, tačiau dėl paveldosaugos reikalavimų fasado atnaujinimui buvo sustabdyti rangos darbai. Darbų sutartis su rangovu 2020 m. nutraukta. 2021 m. planuota atlikti fasado renovacijos ir jo apšvietimo įrengimo darbus, bet darbai užsitęsė ir bus baigti 2022 m. Finansavimo ir administravimo sutartis pratęsta iki 2023 m.</t>
  </si>
  <si>
    <t>1.3.1.4.</t>
  </si>
  <si>
    <t>Veiksmas: Sveikos gyvensenos skatinimas Kauno mieste</t>
  </si>
  <si>
    <t>08.4.2-ESFA-R-630-21-0005</t>
  </si>
  <si>
    <t>1.4.</t>
  </si>
  <si>
    <t>Uždavinys: Mažinti oro užterštumą, kuriant saugią ir darnią susisiekimo sistemą</t>
  </si>
  <si>
    <t>1-R-4</t>
  </si>
  <si>
    <t>Kietųjų dalelių vidutinės paros koncentracijos pokytis, proc.</t>
  </si>
  <si>
    <t>-1,50</t>
  </si>
  <si>
    <t xml:space="preserve">Informacijos šaltinis: Oro kokybės vertinimo skyriaus, Aplinkos apsaugos agentūra. Skaičiuojamas metinis vidutinės KD 10 koncentracijos pokytis (Kauno Petrašiūnų oro kokybės tyrimų stotyje 2019 m. nustatyta 40 kietųjų dalelių KD10 paros ribinės vertės viršijimo atvejų, o 2020 m. –  14 tokių atvejų, t. y. skaičius sumažėjo 65%; Kauno Noreikiškių oro kokybės tyrimų stotyje skaičiai atitinkamai yra: 2019 m. – 12; 2020 m. – 7; pokytis –  sumažėjo 42 %). Skaičiuojamas sumažėjimo procentais vidurkis. 2020  m. vidutinė metinė kietųjų dalelių KD10 koncentracija Kauno aglomeracijoje svyravo nuo 17 iki 23 µg/m³  ir neviršijo ribinės vertės. Palyginti su 2019 m. šis rodiklis buvo mažesnis 32 %. Analizuojant ilgesnio periodo – 2003–2020 m. matavimų duomenis – Kaune pastebima kietųjų dalelių KD10 vidutinės koncentracijos mažėjimo tendencija.
</t>
  </si>
  <si>
    <t>1.4.1.</t>
  </si>
  <si>
    <t>1-4-P-1</t>
  </si>
  <si>
    <t>Bendras rekonstruotų arba atnaujintų kelių ilgis, km</t>
  </si>
  <si>
    <t>Visų gatvių rekonstravimo darbai užbaigti 2020 m. (9,49 km) ir 2022 m. (0,63km.), tačiau rodiklio pasiekimas bus deklaruotas po galutinio mokėjimo prašymo patvirtinimo 2023 m.</t>
  </si>
  <si>
    <t>1-4-P-2</t>
  </si>
  <si>
    <t>Įgyvendintos darnaus judumo priemonės, vnt.</t>
  </si>
  <si>
    <t>Parengtas darnaus judumo planas, 2020 m. pateiktos 2 paraiškos dėl darnaus judumo priemonių įgyvendinimo</t>
  </si>
  <si>
    <t>1-4-P-3</t>
  </si>
  <si>
    <t>Įrengtų naujų dviračių ir (ar) pėsčiųjų takų ir (ar) trasų ilgis, km</t>
  </si>
  <si>
    <t xml:space="preserve">Įgyvendintas 1.4.2. veiksmas "Pėsčiųjų ir dviračių takas Veiverių g. nuo Vytauto Didžiojo tilto iki Kauno miesto ribos" (4,28 km), veiksmas 1.4.3." Pėsčiųjų ir dviračių tako Savanorių pr. įrengimas" (6,06 km) baigtas 2019 m. </t>
  </si>
  <si>
    <t>1-4-P-4</t>
  </si>
  <si>
    <t>Įdiegtos saugų eismą gerinančios priemonės, vnt.</t>
  </si>
  <si>
    <t>2019 m. baigti įgyvendinti 3 projektai (1.4.5., 1.4.7., 1.4.8. veiksmai) 2021 m. baigtas įgyventinti 1 projektas (1.4.1.3. veiksmas)</t>
  </si>
  <si>
    <t>1-4-P-5</t>
  </si>
  <si>
    <t>Įsigyti gatvių valymo įrenginiai, vnt.</t>
  </si>
  <si>
    <t>2017 m.   planuoti valymo įrenginiai įsigyti.</t>
  </si>
  <si>
    <t>1-4-P-6</t>
  </si>
  <si>
    <t>Parengti aplinkos oro kokybės valdymo priemonių planai</t>
  </si>
  <si>
    <t xml:space="preserve">Paraiška pateikta 2018-11 mėn. FAS pasirašyta - 2019-02 mėn. 2019 m. įsigyti 28 ekologiški troleibusai. 2020 m. gavus papildomą finansavimą įsigyta dar 21 vnt. transporto priemonių. Iš viso projekto įgyvendinimo laikotarpių įsigyta 49 vnt. ekologiškų transporto priemonių (troleibusų). </t>
  </si>
  <si>
    <t>1-4-P-7</t>
  </si>
  <si>
    <t>Įvykdytos visuomenės informavimo apie aplinkos oro kokybės gerinimą kampaniją</t>
  </si>
  <si>
    <t>1-4-P-8</t>
  </si>
  <si>
    <t>Įsigytos naujos ekologiškos viešojo transporto priemonės, vnt.</t>
  </si>
  <si>
    <t xml:space="preserve">Paraiška pateikta 2018 m. lapkričio mėn. FAS pasirašyta 2019 m. vasario mėn. 2019 m. įsigyti 28 ekologiški troleibusai. 2020 m. gavus papildomą finansavimą įsigyta dar 21 transporto priemonė. Iš viso projekto įgyvendinimo laikotarpių įsigyta 49 ekologiškos  transporto priemonės (troleibusai). </t>
  </si>
  <si>
    <t>1.4.1.1.</t>
  </si>
  <si>
    <t>Veiksmas:  Pėsčiųjų ir dviračių takas Veiverių g. nuo Vytauto Didžiojo tilto iki Kauno miesto ribos (tako ilgis 4,2 km)</t>
  </si>
  <si>
    <t>04.5.1-TID-R-516-21-0001</t>
  </si>
  <si>
    <t>Projektas 2018 m. pabaigtas įgyvendinti.</t>
  </si>
  <si>
    <t>1.4.1.2.</t>
  </si>
  <si>
    <t>Veiksmas: Dviračių ir pėsčiųjų tako Savanorių prospekte įrengimas (tako ilgis 6 km)</t>
  </si>
  <si>
    <t>04.5.1-TID-R-516-21-0004</t>
  </si>
  <si>
    <t>2018 m. sausio mėn. pasirašyta projekto finansavimo ir administravimo sutartis, projektas pabaigtas įgyvendinti 2019 m.</t>
  </si>
  <si>
    <t>1.4.1.3.</t>
  </si>
  <si>
    <t xml:space="preserve">Veiksmas: Aleksoto gatvių  rekonstravimas (Kalvarijos g., Vyčio Kryžiaus g., K. Sprangausko g., J. Petruičio g., J. Čapliko g., Pabrėžos g., Vilties g.) </t>
  </si>
  <si>
    <t xml:space="preserve">Rekonstruotų arba atnaujintų kelių ilgis </t>
  </si>
  <si>
    <t>9,68</t>
  </si>
  <si>
    <t>Įgyvendinimas projektas</t>
  </si>
  <si>
    <t>06.2.1-TID-R-511-21-0020</t>
  </si>
  <si>
    <t>Projektas į Kauno regiono projektų sąrašą įtrauktas 2017 m. Veiksmas 2018 m. nepradėtas įgyvendinti dėl techninio projekto rengimo vėlavimo, viešųjų pirkimų dokumentų derinimo su TID ir VP konkursų įvykdymo, todėl nusikėlė projekto paraiškos teikimo terminas ir  FAS pasirašymas. Rangos darbai pradėti vykdyti Kauno miesto savivaldybės lėšomis 2018  m. Projekto sutartis pasirašyta 2019  m. I ketv. Projektas įgyvendinamas. Projekto įgyvendinimui dėl atsiradusių papildomų darbų poreikio suplanuotos papildomos sutaupytos ir veiklos rezervo lėšos. Iki 2020 m. pabaigos  užbaigtos visos gatvės. 1  gatvės rodiklis pasiektas  (1,1  km), kitų  gatvių rodiklio pasiekimas bus deklaruotas po galutinio mokėjimo prašymo patvirtinimo t.y. 2023 m. I ketv.</t>
  </si>
  <si>
    <t xml:space="preserve">Įdiegtos saugų eismą gerinančios priemonės </t>
  </si>
  <si>
    <t>Reikšmė pasiekta 2021-06-08. Likę rodikliai bus pasiekti po galutinio mokėjimo prašymo patvirtinimo  t.y. 2023 m. I ketv.</t>
  </si>
  <si>
    <t>1.4.1.4.</t>
  </si>
  <si>
    <t>Veiksmas:  Šviesoforinės įrangos J. Lukšos-Daumanto g. ir Sukilėlių pr. sankryžoje įrengimas</t>
  </si>
  <si>
    <t>06.2.1-TID-R-511-21-0006</t>
  </si>
  <si>
    <t>Projektas pradėtas 2018 m. Projektas baigtas įgyvendinti 2019 m.</t>
  </si>
  <si>
    <t>1.4.1.5.</t>
  </si>
  <si>
    <t xml:space="preserve">Veiksmas: Šeštokų 1-osios g.  ir Alyvų 1-osios g. Kaune statyba </t>
  </si>
  <si>
    <t>0,63</t>
  </si>
  <si>
    <t>06.2.1-TID-R-511-21-0025</t>
  </si>
  <si>
    <t>2018 m. parengti projekto dokumentai. Paraiška vertinimui pateikta 2019 m. 2020-06-08 pasirašyta finansavimo sutartis. Projektas vykdomas, projekto veiklų įgyvendinimo pabaiga 2022-05-31. 2022 m. gautas papildomas finansavimas. Projekto galutinio mokėjimo prašymo terminas nukeltas į 2023-03-31.</t>
  </si>
  <si>
    <t>Reikšmė bus pasiekta po galutinio mokėjimo prašymo patvirtinimo t.y 2023 m. II ketv.</t>
  </si>
  <si>
    <t>1.4.1.6.</t>
  </si>
  <si>
    <t>Veiksmas:  Šviesoforinės įrangos įrengimas Eivenių g. ir Sukilėlių pr. sankryžoje</t>
  </si>
  <si>
    <t>06.2.1-TID-R-511-21-0007</t>
  </si>
  <si>
    <t xml:space="preserve"> Projektas baigtas įgyvendinti 2019 m.</t>
  </si>
  <si>
    <t>1.4.1.7.</t>
  </si>
  <si>
    <t>Veiksmas:Eismo saugos įrenginių rekonstrukcija Savanorių prospekte</t>
  </si>
  <si>
    <t>06.2.1-TID-R-511-21-0008</t>
  </si>
  <si>
    <t>Projektas pradėtas įgyvendinti 2018 m.  Projektas baigtas įgyvendinti 2019 m.</t>
  </si>
  <si>
    <t>1.4.1.8.</t>
  </si>
  <si>
    <t>Veiksmas: Aplinkos oro kokybės gerinimas Kauno mieste</t>
  </si>
  <si>
    <t>05.6.1-APVA-V-021-01-0001</t>
  </si>
  <si>
    <t>2016 m. gruodžio mėn. pasirašyta projekto finansavimo sutartis, 2017 m. nupirkti valymo įrenginiai. 2018 m. įgyvnendinta visuomenės informavimo kampanija. Projektas baigtas 2019 m.</t>
  </si>
  <si>
    <t>1.4.1.9.</t>
  </si>
  <si>
    <t>Veiksmas:  Darnaus judumo Kauno mieste plano parengimas</t>
  </si>
  <si>
    <t>04.5.1-TID-V-513-01-0017</t>
  </si>
  <si>
    <t xml:space="preserve">Kauno miesto darnaus judumo planas parengtas ir Savivaldybės tarybos 2019-11-19 sprendimu Nr.T-516 patvirtintas, projektas baigtas įgyvendinti. </t>
  </si>
  <si>
    <t>1.4.1.10.</t>
  </si>
  <si>
    <t xml:space="preserve">Veiksmas: Naujų ekologiškų Kauno miesto viešojo transporto priemonių įsigijimas </t>
  </si>
  <si>
    <t xml:space="preserve">Įsigytos naujos ekologiškos viešojo transporto priemonės, vnt.
</t>
  </si>
  <si>
    <t>04.5.1-TID-V-517-01-0005</t>
  </si>
  <si>
    <t>Finansavimo ir administravimo sutartis  pasirašyta 2019 m. pradžioje. Projekto įgyvendinimo laikotarpiu buvo teikti du papildomo finansavimo prašymai. Pirmuoju prašymu buvo įsigyta papildomai 4  transporto priemonės, antruoju prašymu  –  dar 21  transporto priemonė. Iš viso įsigyta 49 troleibusai.  Projektas baigtas įgyvendinti 2021 m.</t>
  </si>
  <si>
    <t>*Jeigu pildant lentelę yra reikalingos papildomos eilutės (pvz., kai programoje yra daugiau, nei pateikta formoje, tikslų, uždavinių, priemonių ir (ar) veiksmų), jas įterpkite. Jeigu pildant lentelę paaiškėja, kad formoje yra perteklinių eilučių (pvz., kai  programoje yra mažiau, nei pateikta formoje, tikslų, uždavinių, priemonių ir (ar) veiksmų  arba programoje nėra nustatyta veiksmų, kuriais įgyvendinama programos priemonė), jas ištrinkite. Lentelėje pateikta informacija apie programos tikslų, uždavinių, priemonių ir veiksmų numerius, pavadinimus turi sutapti su programoje nurodytu atitinkamo tikslo, uždavinio, priemonės, veiksmo numeriu ir pavadinimu.</t>
  </si>
  <si>
    <t xml:space="preserve">** Jeigu pildant lentelę yra reikalingos papildomos eilutės (pvz., kai programoje yra daugiau, nei pateikta formoje, efekto, rezultato ir (ar) produkto vertinimo kriterijų), jas įterpkite. Jeigu pildant lentelę paaiškėja, kad formoje yra perteklinių eilučių (pvz., kai  programoje yra mažiau, nei pateikta formoje, efekto, rezultato ir (ar) produkto vertinimo kriterijų), jas ištrinkite. </t>
  </si>
  <si>
    <t>*** Lentelėje pateikiama informacija apie siekiamas programos tikslo (-ų), uždavinio (-ių) ar priemonės (-ių) vertinimo kriterijų reikšmes turi sutapti su programos dalies ,,Programos įgyvendinimo teritorijos vystymo tikslai, uždaviniai ir priemonės“ lentelėse pateikta informacija apie kriterijų siekiamas reikšmes 2023 m. Lentelėje pateikiama informacija apie siekiamus veiksmo produkto vertinimo kriterijus  ir reikšmes turi atitikti  veiksmą atitinkančio projekto sutartyje numatytas pasiekti produkto vertinimo kriterijų  (rodiklių) reikšmes. Jeigu veiksmą atitinkančio projekto sutartis nėra sudaryta arba sudarytoje projekto sutartyje nenustatyta siekti produkto vertinimo kriterijaus, lentelėje įrašoma ,,nd“.</t>
  </si>
  <si>
    <t>**** Lentelėje pateikiama informacija apie iki ataskaitinio laikotarpio pabaigos siekiamas programos tikslo (-ų) ir uždavinio (-ių) vertinimo kriterijų  reikšmes; ši informacija turi sutapti su programos dalies ,,Programos įgyvendinimo teritorijos vystymo tikslai, uždaviniai ir priemonės“ lentelėse ,,Programos efekto ir rezultatų pasiekimo grafijas“ ir ,,Produktų sukūrimo grafijas (kaupiamuoju būdu)“ pateikta informacija.</t>
  </si>
  <si>
    <t>****Pateikiama informacija apie programoje nustatytus veiksmus, nurodant veiksmo įgyvendinimo būklę, pvz.: rengiama paraiška, pateikta paraiška, pasirašyta projekto sutartis, įgyvendinamas projektas, baigtas įgyvendinti, nuspręsta neteikti paraiškos, nuspręsta nefinansuoti projekto, nutraukta projekto sutartis ar kt.</t>
  </si>
  <si>
    <t>***** Jeigu veiksmą atitinkantį projektą numatyta finansuoti 2014–2020 metų Europos Sąjungos fondų investicijų veiksmų programos įgyvendinimo priemonių lėšomis, įrašomas projekto numeris, kuris projektui suteiktas pateikus įgyvendinančiajai institucijai paraišką dėl šio projekto finansavimo; kitu atveju (jeigu nurodyta paraiška nėra pateikta ir (ar) projektas nėra finansuojamas) įrašoma ,,nd“.</t>
  </si>
  <si>
    <t>Informacijos šaltinis: Lietuvos statistikos departamentas. Vėliausi Lietuvos statistikos departamento duomenys už 2021 metus. Pastebimas išvykusių gyventojų skaičiaus mažejimas.</t>
  </si>
  <si>
    <t>Informacijos šaltinis: Lietuvos statistikos departamentas. Vėliausi Lietuvos statistikos departamento duomenys už 2021 metus, rodiklis skaičiuojamas  Kauno apskričiai.</t>
  </si>
  <si>
    <t xml:space="preserve">Informacijos šaltinis: Lietuvos statistikos departamentas. Rodikliui daro įtakoją bendrosios ekonominės tendencijos. Dalis Programoje planuotų veiksmų, kurie turės įtakos rodikliui 2022 m. dar nėra baigti. </t>
  </si>
  <si>
    <t xml:space="preserve">Informacijos šaltinis: Lietuvos statistikos departamentas. Rodikliui daro įtaką bendrosios ekonominės tendencijos. Dalis Programoje planuotų veiksmų, kurie turės įtakos rodikliui 2022 m. dar nėra baigti. 
</t>
  </si>
  <si>
    <t xml:space="preserve">Projekto finansavimo administravimo sutartis pasirašyta 2017 m., baigtas įgyvendinti 2020 m. Fiksuotas pasiektas rodiklis – sutvarkyta viešoji erdvė, 18.612 kv. m. </t>
  </si>
  <si>
    <t>2018 m. pasirašyta projekto finansavimo ir administravimo sutartis, veiksmas pradėtas įgyvendinti. 2018 m atliktas projektavimas, TP ekspertizė, 2019 m. baigti rangos darbai. 2020-2021 m. įsigyta didžioji dalis įrangos ir baldų, planuojama projekto pabaiga – 2023 m. rugpjūčio 31 d.</t>
  </si>
  <si>
    <t xml:space="preserve">2016 m. pasirašyta projekto finansavimo ir administravimo sutartis. Iki 2022 m. pabaigos nupirkti 137 būstai. Dėl nepakankamos būstų pasiūlos ir padidėjusios nekilnojamojo turto rinkos kainos, projekto finansavimo sutartis pratęsta iki 2023 m. birželio 30 d. </t>
  </si>
  <si>
    <t>2019 m. pasirašyta finansavimo sutartis. 2020 m. atlikti viešieji pirkimai, 2020 - 2022 m. vykdomi rangos darbai. Projekto veiklos baigtos 2022 m. II pusmetį, tačiau finansavimo sutartis pratęsta 2023 metams dėl  derinamų sutarties užbaigimo dokumentų.</t>
  </si>
  <si>
    <t xml:space="preserve">2018 m. pasirašyta projekto finansavimo ir administravimo sutartis. Vėliau dėl projekto sudėtingumo ir  reikalavimo projektą dirbtinai skaidyti į etapus ir didelės rizikos dėl išlaidų tinkamumo  nuspręsta projektą vykdyti kitais finansavimo šaltiniais, ES lėšas perskirstyti kitiems projektams, todėl sutartis dėl ES lėšų projektui įgyvendinti  Savivaldybės iniciatyva nutraukta. Informacija apie projekto įgyvendinimą atnaujinta Kauno m. ITVP pakeitime. </t>
  </si>
  <si>
    <t>Projektas pradėtas įgyvendinti 2018 m. 2022-10-10 pasirašyta sutartis  ir skirtas papildomas finansavimas iš sutaupytų lėšų, padidinant stebėsenos rodiklį iki 6064 ir pratęsiant projekto veiklas iki 2023 m.</t>
  </si>
  <si>
    <t>2022 m. buvo baigtas projektas „Kauno sporto halės išvystymas į daugiafunkcį centrą visuomenės poreikiams“, tačiau dėl užsitęsusių užbaigimo procedūrų finansavimo sutartis pratęsta 2023 metams. Projekto „Buvusios Aviacijos gamyklos angaro konversija“ rangos darbai pradėti 2022 m.  Rodiklis pasiektas „Daugiafunkcio sveikatinimo ir laisvalaikio centro įkūrimas Nemuno saloje“ projekte.</t>
  </si>
  <si>
    <t xml:space="preserve">2022 m. baigtas modernizuoti Kauno valstybinis muzikinis teatras. Likusius kultūros infrastuktūros modernizavimo projektų rodiklius planuojama pasiekti iki 2023 m. pabaigos: Kauno apskrities viešosios bibliotekos modernizavimas;  Kauno valstybinio lėlių teatro modernizavimas; Kauno IX forto muziejaus modernizavimas; Lietuvos aviacijos muziejaus modernizavimas.    
</t>
  </si>
  <si>
    <t>2023 m. vasario 7 d.</t>
  </si>
  <si>
    <t>sprendimu Nr. 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</si>
</sst>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Red]0.00"/>
  </numFmts>
  <fonts count="32">
    <font>
      <sz val="11"/>
      <color theme="1"/>
      <name val="Calibri"/>
      <family val="2"/>
      <charset val="186"/>
      <scheme val="minor"/>
    </font>
    <font>
      <sz val="11"/>
      <name val="Calibri"/>
      <family val="2"/>
      <charset val="186"/>
      <scheme val="minor"/>
    </font>
    <font>
      <sz val="12"/>
      <name val="Times New Roman"/>
      <family val="1"/>
      <charset val="186"/>
    </font>
    <font>
      <sz val="12"/>
      <color theme="1"/>
      <name val="Times New Roman"/>
      <family val="1"/>
      <charset val="186"/>
    </font>
    <font>
      <b/>
      <sz val="12"/>
      <color theme="1"/>
      <name val="Times New Roman"/>
      <family val="1"/>
      <charset val="186"/>
    </font>
    <font>
      <b/>
      <sz val="12"/>
      <name val="Times New Roman"/>
      <family val="1"/>
      <charset val="186"/>
    </font>
    <font>
      <sz val="10"/>
      <name val="Arial"/>
      <family val="2"/>
      <charset val="186"/>
    </font>
    <font>
      <i/>
      <sz val="9"/>
      <name val="Times New Roman"/>
      <family val="1"/>
    </font>
    <font>
      <sz val="12"/>
      <color theme="1"/>
      <name val="Times New Roman"/>
      <family val="1"/>
    </font>
    <font>
      <i/>
      <sz val="11"/>
      <color theme="1"/>
      <name val="Calibri"/>
      <family val="2"/>
      <scheme val="minor"/>
    </font>
    <font>
      <b/>
      <sz val="9"/>
      <name val="Times New Roman"/>
      <family val="1"/>
    </font>
    <font>
      <b/>
      <sz val="9"/>
      <color theme="1"/>
      <name val="Times New Roman"/>
      <family val="1"/>
    </font>
    <font>
      <sz val="9"/>
      <name val="Times New Roman"/>
      <family val="1"/>
    </font>
    <font>
      <sz val="9"/>
      <color theme="1"/>
      <name val="Times New Roman"/>
      <family val="1"/>
    </font>
    <font>
      <i/>
      <sz val="9"/>
      <color theme="1"/>
      <name val="Times New Roman"/>
      <family val="1"/>
    </font>
    <font>
      <i/>
      <sz val="9"/>
      <color rgb="FFFF0000"/>
      <name val="Times New Roman"/>
      <family val="1"/>
      <charset val="186"/>
    </font>
    <font>
      <sz val="10"/>
      <name val="Times New Roman"/>
      <family val="1"/>
      <charset val="186"/>
    </font>
    <font>
      <sz val="9"/>
      <color theme="1"/>
      <name val="Times New Roman"/>
      <family val="1"/>
      <charset val="1"/>
    </font>
    <font>
      <sz val="9"/>
      <color rgb="FF000000"/>
      <name val="Times New Roman"/>
      <family val="1"/>
      <charset val="1"/>
    </font>
    <font>
      <sz val="9"/>
      <name val="Times New Roman"/>
      <family val="1"/>
      <charset val="186"/>
    </font>
    <font>
      <vertAlign val="superscript"/>
      <sz val="9"/>
      <color theme="1"/>
      <name val="Times New Roman"/>
      <family val="1"/>
      <charset val="1"/>
    </font>
    <font>
      <sz val="11"/>
      <color theme="1"/>
      <name val="Times New Roman"/>
      <family val="1"/>
      <charset val="186"/>
    </font>
    <font>
      <sz val="9"/>
      <color rgb="FF000000"/>
      <name val="Times New Roman"/>
      <family val="1"/>
    </font>
    <font>
      <sz val="9"/>
      <color rgb="FFFF0000"/>
      <name val="Times New Roman"/>
      <family val="1"/>
    </font>
    <font>
      <sz val="11"/>
      <color rgb="FFFF0000"/>
      <name val="Calibri"/>
      <family val="2"/>
      <charset val="186"/>
      <scheme val="minor"/>
    </font>
    <font>
      <sz val="9"/>
      <color rgb="FF333333"/>
      <name val="Times New Roman"/>
    </font>
    <font>
      <sz val="9"/>
      <name val="Times New Roman"/>
    </font>
    <font>
      <sz val="9"/>
      <color rgb="FF333333"/>
      <name val="Helvetica Neue"/>
      <charset val="1"/>
    </font>
    <font>
      <sz val="9"/>
      <color rgb="FF444444"/>
      <name val="Times New Roman"/>
    </font>
    <font>
      <sz val="9"/>
      <color rgb="FF000000"/>
      <name val="Times New Roman"/>
      <family val="1"/>
      <charset val="186"/>
    </font>
    <font>
      <sz val="9"/>
      <color theme="1"/>
      <name val="Times New Roman"/>
      <family val="1"/>
      <charset val="186"/>
    </font>
    <font>
      <sz val="9"/>
      <color rgb="FF444444"/>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s>
  <cellStyleXfs count="2">
    <xf numFmtId="0" fontId="0" fillId="0" borderId="0"/>
    <xf numFmtId="0" fontId="6" fillId="0" borderId="0"/>
  </cellStyleXfs>
  <cellXfs count="194">
    <xf numFmtId="0" fontId="0" fillId="0" borderId="0" xfId="0"/>
    <xf numFmtId="0" fontId="1" fillId="0" borderId="0" xfId="0" applyFont="1"/>
    <xf numFmtId="0" fontId="2" fillId="0" borderId="0" xfId="0" applyFont="1" applyAlignment="1">
      <alignment horizontal="left" vertical="center"/>
    </xf>
    <xf numFmtId="0" fontId="3" fillId="0" borderId="0" xfId="0" applyFont="1"/>
    <xf numFmtId="0" fontId="2" fillId="0" borderId="0" xfId="0" applyFont="1" applyAlignment="1">
      <alignment vertical="center"/>
    </xf>
    <xf numFmtId="0" fontId="4" fillId="0" borderId="0" xfId="0" applyFont="1"/>
    <xf numFmtId="0" fontId="5" fillId="0" borderId="0" xfId="0" applyFont="1" applyAlignment="1">
      <alignment vertical="center"/>
    </xf>
    <xf numFmtId="0" fontId="9" fillId="0" borderId="0" xfId="0" applyFont="1" applyAlignment="1">
      <alignment horizontal="left" vertical="top" wrapText="1"/>
    </xf>
    <xf numFmtId="0" fontId="11" fillId="0" borderId="8" xfId="0" applyFont="1" applyBorder="1" applyAlignment="1">
      <alignment horizontal="center" vertical="center" wrapText="1"/>
    </xf>
    <xf numFmtId="0" fontId="10" fillId="0" borderId="1" xfId="1" applyFont="1" applyBorder="1" applyAlignment="1">
      <alignment horizontal="center" vertical="center" wrapText="1"/>
    </xf>
    <xf numFmtId="0" fontId="10" fillId="0" borderId="2" xfId="0" applyFont="1" applyBorder="1" applyAlignment="1">
      <alignment vertical="center" wrapText="1"/>
    </xf>
    <xf numFmtId="0" fontId="12" fillId="0" borderId="2" xfId="0" applyFont="1" applyBorder="1" applyAlignment="1">
      <alignment vertical="center" wrapText="1"/>
    </xf>
    <xf numFmtId="0" fontId="12" fillId="2" borderId="2" xfId="0" applyFont="1" applyFill="1" applyBorder="1" applyAlignment="1">
      <alignment vertical="center" wrapText="1"/>
    </xf>
    <xf numFmtId="0" fontId="10" fillId="2" borderId="2" xfId="0" applyFont="1" applyFill="1" applyBorder="1" applyAlignment="1">
      <alignment vertical="center" wrapText="1"/>
    </xf>
    <xf numFmtId="0" fontId="13" fillId="2" borderId="2" xfId="0" applyFont="1" applyFill="1" applyBorder="1" applyAlignment="1">
      <alignment vertical="center" wrapText="1"/>
    </xf>
    <xf numFmtId="0" fontId="11" fillId="0" borderId="2" xfId="0" applyFont="1" applyBorder="1" applyAlignment="1">
      <alignment vertical="center" wrapText="1"/>
    </xf>
    <xf numFmtId="0" fontId="13" fillId="0" borderId="2" xfId="0" applyFont="1" applyBorder="1" applyAlignment="1">
      <alignment vertical="top" wrapText="1"/>
    </xf>
    <xf numFmtId="0" fontId="12" fillId="0" borderId="2" xfId="0" applyFont="1" applyBorder="1" applyAlignment="1">
      <alignment vertical="top" wrapText="1"/>
    </xf>
    <xf numFmtId="0" fontId="1" fillId="0" borderId="0" xfId="0" applyFont="1" applyAlignment="1">
      <alignment wrapText="1"/>
    </xf>
    <xf numFmtId="0" fontId="0" fillId="0" borderId="0" xfId="0" applyAlignment="1">
      <alignment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xf>
    <xf numFmtId="0" fontId="13" fillId="0" borderId="2" xfId="0" applyFont="1" applyBorder="1" applyAlignment="1">
      <alignment vertical="center" wrapText="1"/>
    </xf>
    <xf numFmtId="0" fontId="0" fillId="0" borderId="0" xfId="0" applyAlignment="1">
      <alignment vertical="center"/>
    </xf>
    <xf numFmtId="0" fontId="12" fillId="0" borderId="12" xfId="0" applyFont="1" applyBorder="1" applyAlignment="1">
      <alignment vertical="center" wrapText="1"/>
    </xf>
    <xf numFmtId="0" fontId="18" fillId="0" borderId="0" xfId="0" applyFont="1" applyAlignment="1">
      <alignment vertical="center" wrapText="1"/>
    </xf>
    <xf numFmtId="0" fontId="18" fillId="0" borderId="13" xfId="0" applyFont="1" applyBorder="1" applyAlignment="1">
      <alignment vertical="center" wrapText="1"/>
    </xf>
    <xf numFmtId="0" fontId="13" fillId="0" borderId="12" xfId="0" applyFont="1" applyBorder="1" applyAlignment="1">
      <alignmen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7" fillId="0" borderId="13" xfId="0" applyFont="1" applyBorder="1" applyAlignment="1">
      <alignment vertical="center" wrapText="1"/>
    </xf>
    <xf numFmtId="0" fontId="11" fillId="2" borderId="2" xfId="0" applyFont="1" applyFill="1" applyBorder="1" applyAlignment="1">
      <alignment vertical="center" wrapText="1"/>
    </xf>
    <xf numFmtId="0" fontId="13" fillId="4" borderId="2" xfId="0" applyFont="1" applyFill="1" applyBorder="1" applyAlignment="1">
      <alignment vertical="center" wrapText="1"/>
    </xf>
    <xf numFmtId="0" fontId="17" fillId="0" borderId="0" xfId="0" applyFont="1" applyAlignment="1">
      <alignment vertical="center" wrapText="1"/>
    </xf>
    <xf numFmtId="0" fontId="17" fillId="0" borderId="11" xfId="0" applyFont="1" applyBorder="1" applyAlignment="1">
      <alignment vertical="center" wrapText="1"/>
    </xf>
    <xf numFmtId="0" fontId="17" fillId="0" borderId="11" xfId="0" applyFont="1" applyBorder="1" applyAlignment="1">
      <alignment wrapText="1"/>
    </xf>
    <xf numFmtId="0" fontId="10" fillId="0" borderId="3" xfId="0" applyFont="1" applyBorder="1" applyAlignment="1">
      <alignment vertical="center" wrapText="1"/>
    </xf>
    <xf numFmtId="0" fontId="13" fillId="0" borderId="7" xfId="0" applyFont="1" applyBorder="1" applyAlignment="1">
      <alignment vertical="center" wrapText="1"/>
    </xf>
    <xf numFmtId="0" fontId="12" fillId="0" borderId="14" xfId="0" applyFont="1" applyBorder="1" applyAlignment="1">
      <alignment vertical="center" wrapText="1"/>
    </xf>
    <xf numFmtId="3" fontId="13" fillId="0" borderId="2" xfId="0" applyNumberFormat="1" applyFont="1" applyBorder="1" applyAlignment="1">
      <alignment vertical="center" wrapText="1"/>
    </xf>
    <xf numFmtId="0" fontId="17" fillId="0" borderId="2" xfId="0" applyFont="1" applyBorder="1" applyAlignment="1">
      <alignment vertical="center" wrapText="1"/>
    </xf>
    <xf numFmtId="0" fontId="12" fillId="0" borderId="2" xfId="0" applyFont="1" applyBorder="1" applyAlignment="1">
      <alignment horizontal="left" vertical="center" wrapText="1"/>
    </xf>
    <xf numFmtId="0" fontId="18" fillId="0" borderId="11" xfId="0" applyFont="1" applyBorder="1" applyAlignment="1">
      <alignment wrapText="1"/>
    </xf>
    <xf numFmtId="0" fontId="18" fillId="0" borderId="11" xfId="0" applyFont="1" applyBorder="1" applyAlignment="1">
      <alignment vertical="center" wrapText="1"/>
    </xf>
    <xf numFmtId="0" fontId="12" fillId="0" borderId="11" xfId="0" applyFont="1" applyBorder="1" applyAlignment="1">
      <alignment vertical="center" wrapText="1"/>
    </xf>
    <xf numFmtId="0" fontId="13" fillId="0" borderId="3" xfId="0" applyFont="1" applyBorder="1" applyAlignment="1">
      <alignment vertical="center" wrapText="1"/>
    </xf>
    <xf numFmtId="0" fontId="12" fillId="0" borderId="1" xfId="0" applyFont="1" applyBorder="1" applyAlignment="1">
      <alignment vertical="center" wrapText="1"/>
    </xf>
    <xf numFmtId="2" fontId="12" fillId="0" borderId="2" xfId="0" applyNumberFormat="1" applyFont="1" applyBorder="1" applyAlignment="1">
      <alignment vertical="center" wrapText="1"/>
    </xf>
    <xf numFmtId="0" fontId="21" fillId="0" borderId="0" xfId="0" applyFont="1"/>
    <xf numFmtId="0" fontId="12" fillId="4" borderId="2" xfId="0" applyFont="1" applyFill="1" applyBorder="1" applyAlignment="1">
      <alignment vertical="center" wrapText="1"/>
    </xf>
    <xf numFmtId="0" fontId="23" fillId="0" borderId="2" xfId="0" applyFont="1" applyBorder="1" applyAlignment="1">
      <alignment vertical="top" wrapText="1"/>
    </xf>
    <xf numFmtId="0" fontId="13" fillId="0" borderId="14" xfId="0" applyFont="1" applyBorder="1" applyAlignment="1">
      <alignment horizontal="right" vertical="center" wrapText="1"/>
    </xf>
    <xf numFmtId="0" fontId="13" fillId="0" borderId="2" xfId="0" applyFont="1" applyBorder="1" applyAlignment="1">
      <alignment horizontal="right" vertical="center" wrapText="1"/>
    </xf>
    <xf numFmtId="0" fontId="23" fillId="2" borderId="2" xfId="0" applyFont="1" applyFill="1" applyBorder="1" applyAlignment="1">
      <alignment vertical="center" wrapText="1"/>
    </xf>
    <xf numFmtId="4" fontId="12" fillId="0" borderId="2" xfId="0" applyNumberFormat="1" applyFont="1" applyBorder="1" applyAlignment="1">
      <alignment vertical="center" wrapText="1"/>
    </xf>
    <xf numFmtId="0" fontId="22" fillId="2" borderId="2" xfId="0" applyFont="1" applyFill="1" applyBorder="1" applyAlignment="1">
      <alignment vertical="center" wrapText="1"/>
    </xf>
    <xf numFmtId="0" fontId="12" fillId="0" borderId="0" xfId="0" applyFont="1" applyAlignment="1">
      <alignment vertical="center" wrapText="1"/>
    </xf>
    <xf numFmtId="0" fontId="10" fillId="0" borderId="0" xfId="0" applyFont="1" applyAlignment="1">
      <alignment vertical="center" wrapText="1"/>
    </xf>
    <xf numFmtId="0" fontId="13" fillId="0" borderId="0" xfId="0" applyFont="1" applyAlignment="1">
      <alignment vertical="center" wrapText="1"/>
    </xf>
    <xf numFmtId="0" fontId="16" fillId="0" borderId="0" xfId="0" applyFont="1" applyAlignment="1">
      <alignment vertical="center" wrapText="1"/>
    </xf>
    <xf numFmtId="0" fontId="23" fillId="0" borderId="0" xfId="0" applyFont="1" applyAlignment="1">
      <alignment horizontal="left" vertical="center" wrapText="1"/>
    </xf>
    <xf numFmtId="0" fontId="10" fillId="0" borderId="1" xfId="0" applyFont="1" applyBorder="1" applyAlignment="1">
      <alignment vertical="center" wrapText="1"/>
    </xf>
    <xf numFmtId="0" fontId="12" fillId="0" borderId="16" xfId="0" applyFont="1" applyBorder="1" applyAlignment="1">
      <alignment vertical="center" wrapText="1"/>
    </xf>
    <xf numFmtId="0" fontId="13" fillId="0" borderId="18" xfId="0" applyFont="1" applyBorder="1" applyAlignment="1">
      <alignment vertical="center" wrapText="1"/>
    </xf>
    <xf numFmtId="0" fontId="13" fillId="0" borderId="1"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12" fillId="0" borderId="21" xfId="0" applyFont="1" applyBorder="1" applyAlignment="1">
      <alignment vertical="center" wrapText="1"/>
    </xf>
    <xf numFmtId="0" fontId="13" fillId="0" borderId="22" xfId="0" applyFont="1" applyBorder="1" applyAlignment="1">
      <alignment vertical="center" wrapText="1"/>
    </xf>
    <xf numFmtId="0" fontId="13" fillId="0" borderId="20" xfId="0" applyFont="1" applyBorder="1" applyAlignment="1">
      <alignment vertical="center" wrapText="1"/>
    </xf>
    <xf numFmtId="0" fontId="12" fillId="0" borderId="20" xfId="0" applyFont="1" applyBorder="1" applyAlignment="1">
      <alignment vertical="center" wrapText="1"/>
    </xf>
    <xf numFmtId="0" fontId="18" fillId="0" borderId="17" xfId="0" applyFont="1" applyBorder="1" applyAlignment="1">
      <alignment vertical="center" wrapText="1"/>
    </xf>
    <xf numFmtId="0" fontId="22" fillId="4" borderId="2" xfId="0" applyFont="1" applyFill="1" applyBorder="1" applyAlignment="1">
      <alignment vertical="center" wrapText="1"/>
    </xf>
    <xf numFmtId="0" fontId="12" fillId="2" borderId="2" xfId="0" applyFont="1" applyFill="1" applyBorder="1" applyAlignment="1">
      <alignment horizontal="right" vertical="center" wrapText="1"/>
    </xf>
    <xf numFmtId="0" fontId="12" fillId="0" borderId="2" xfId="0" applyFont="1" applyBorder="1" applyAlignment="1">
      <alignment horizontal="right" vertical="center" wrapText="1"/>
    </xf>
    <xf numFmtId="0" fontId="13" fillId="0" borderId="2" xfId="0" applyFont="1" applyBorder="1" applyAlignment="1">
      <alignment horizontal="right" vertical="top" wrapText="1"/>
    </xf>
    <xf numFmtId="0" fontId="22" fillId="0" borderId="2" xfId="0" applyFont="1" applyBorder="1" applyAlignment="1">
      <alignment horizontal="right" vertical="center" wrapText="1"/>
    </xf>
    <xf numFmtId="0" fontId="12" fillId="4" borderId="2" xfId="0" applyFont="1" applyFill="1" applyBorder="1" applyAlignment="1">
      <alignment horizontal="right" vertical="center" wrapText="1"/>
    </xf>
    <xf numFmtId="0" fontId="12" fillId="2" borderId="1" xfId="0" applyFont="1" applyFill="1" applyBorder="1" applyAlignment="1">
      <alignment horizontal="right" vertical="center" wrapText="1"/>
    </xf>
    <xf numFmtId="0" fontId="13" fillId="0" borderId="1" xfId="0" applyFont="1" applyBorder="1" applyAlignment="1">
      <alignment horizontal="right" vertical="center" wrapText="1"/>
    </xf>
    <xf numFmtId="0" fontId="0" fillId="4" borderId="0" xfId="0" applyFill="1"/>
    <xf numFmtId="0" fontId="24" fillId="0" borderId="0" xfId="0" applyFont="1"/>
    <xf numFmtId="0" fontId="13" fillId="0" borderId="20" xfId="0" applyFont="1" applyBorder="1" applyAlignment="1">
      <alignment horizontal="right" vertical="center" wrapText="1"/>
    </xf>
    <xf numFmtId="3" fontId="17" fillId="0" borderId="0" xfId="0" applyNumberFormat="1" applyFont="1" applyAlignment="1">
      <alignment horizontal="right" vertical="center" wrapText="1"/>
    </xf>
    <xf numFmtId="0" fontId="12" fillId="0" borderId="7" xfId="0" applyFont="1" applyBorder="1" applyAlignment="1">
      <alignment vertical="center" wrapText="1"/>
    </xf>
    <xf numFmtId="0" fontId="3" fillId="0" borderId="0" xfId="0" applyFont="1" applyAlignment="1">
      <alignment horizontal="left"/>
    </xf>
    <xf numFmtId="0" fontId="8" fillId="0" borderId="0" xfId="0" applyFont="1" applyAlignment="1">
      <alignment horizontal="left" wrapText="1"/>
    </xf>
    <xf numFmtId="0" fontId="22" fillId="0" borderId="7" xfId="0" applyFont="1" applyBorder="1" applyAlignment="1">
      <alignment vertical="center" wrapText="1"/>
    </xf>
    <xf numFmtId="0" fontId="12" fillId="0" borderId="18" xfId="0" applyFont="1" applyBorder="1" applyAlignment="1">
      <alignment vertical="center" wrapText="1"/>
    </xf>
    <xf numFmtId="0" fontId="12" fillId="0" borderId="22" xfId="0" applyFont="1" applyBorder="1" applyAlignment="1">
      <alignment vertical="center" wrapText="1"/>
    </xf>
    <xf numFmtId="164" fontId="12" fillId="0" borderId="2" xfId="0" applyNumberFormat="1" applyFont="1" applyBorder="1" applyAlignment="1">
      <alignment vertical="center" wrapText="1"/>
    </xf>
    <xf numFmtId="164" fontId="13" fillId="0" borderId="2" xfId="0" applyNumberFormat="1" applyFont="1" applyBorder="1" applyAlignment="1">
      <alignment vertical="center" wrapText="1"/>
    </xf>
    <xf numFmtId="0" fontId="19" fillId="0" borderId="2" xfId="0" applyFont="1" applyBorder="1" applyAlignment="1">
      <alignment vertical="center" wrapText="1"/>
    </xf>
    <xf numFmtId="0" fontId="13" fillId="0" borderId="16" xfId="0" applyFont="1" applyBorder="1" applyAlignment="1">
      <alignment vertical="center" wrapText="1"/>
    </xf>
    <xf numFmtId="0" fontId="12" fillId="4" borderId="3" xfId="0" applyFont="1" applyFill="1" applyBorder="1" applyAlignment="1">
      <alignment vertical="center" wrapText="1"/>
    </xf>
    <xf numFmtId="0" fontId="12" fillId="0" borderId="3" xfId="0" applyFont="1" applyBorder="1" applyAlignment="1">
      <alignment vertical="center" wrapText="1"/>
    </xf>
    <xf numFmtId="0" fontId="12" fillId="0" borderId="5" xfId="0" applyFont="1" applyBorder="1" applyAlignment="1">
      <alignment vertical="center" wrapText="1"/>
    </xf>
    <xf numFmtId="4" fontId="12" fillId="0" borderId="3" xfId="0" applyNumberFormat="1" applyFont="1" applyBorder="1" applyAlignment="1">
      <alignment vertical="center" wrapText="1"/>
    </xf>
    <xf numFmtId="0" fontId="12" fillId="4" borderId="1" xfId="0" applyFont="1" applyFill="1" applyBorder="1" applyAlignment="1">
      <alignment vertical="center" wrapText="1"/>
    </xf>
    <xf numFmtId="4" fontId="12" fillId="0" borderId="14" xfId="0" applyNumberFormat="1" applyFont="1" applyBorder="1" applyAlignment="1">
      <alignment vertical="center" wrapText="1"/>
    </xf>
    <xf numFmtId="4" fontId="12" fillId="0" borderId="1" xfId="0" applyNumberFormat="1" applyFont="1" applyBorder="1" applyAlignment="1">
      <alignment vertical="center" wrapText="1"/>
    </xf>
    <xf numFmtId="165" fontId="25" fillId="0" borderId="11" xfId="0" applyNumberFormat="1" applyFont="1" applyBorder="1" applyAlignment="1">
      <alignment horizontal="right" vertical="center"/>
    </xf>
    <xf numFmtId="165" fontId="25" fillId="0" borderId="25" xfId="0" applyNumberFormat="1" applyFont="1" applyBorder="1" applyAlignment="1">
      <alignment horizontal="right" vertical="center"/>
    </xf>
    <xf numFmtId="165" fontId="25" fillId="0" borderId="26" xfId="0" applyNumberFormat="1" applyFont="1" applyBorder="1" applyAlignment="1">
      <alignment horizontal="right" vertical="center"/>
    </xf>
    <xf numFmtId="165" fontId="25" fillId="0" borderId="27" xfId="0" applyNumberFormat="1" applyFont="1" applyBorder="1" applyAlignment="1">
      <alignment horizontal="right" vertical="center"/>
    </xf>
    <xf numFmtId="0" fontId="25" fillId="0" borderId="0" xfId="0" applyFont="1" applyAlignment="1">
      <alignment horizontal="right" vertical="center"/>
    </xf>
    <xf numFmtId="0" fontId="25" fillId="0" borderId="11" xfId="0" applyFont="1" applyBorder="1" applyAlignment="1">
      <alignment horizontal="right" vertical="center"/>
    </xf>
    <xf numFmtId="0" fontId="25" fillId="0" borderId="17" xfId="0" applyFont="1" applyBorder="1" applyAlignment="1">
      <alignment horizontal="right" vertical="center"/>
    </xf>
    <xf numFmtId="165" fontId="25" fillId="0" borderId="28" xfId="0" applyNumberFormat="1" applyFont="1" applyBorder="1" applyAlignment="1">
      <alignment horizontal="right" vertical="center"/>
    </xf>
    <xf numFmtId="165" fontId="25" fillId="0" borderId="0" xfId="0" applyNumberFormat="1" applyFont="1" applyAlignment="1">
      <alignment horizontal="right" vertical="center"/>
    </xf>
    <xf numFmtId="0" fontId="12" fillId="0" borderId="11" xfId="0" applyFont="1" applyBorder="1" applyAlignment="1">
      <alignment horizontal="right"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right" vertical="center" wrapText="1"/>
    </xf>
    <xf numFmtId="0" fontId="25" fillId="0" borderId="11" xfId="0" applyFont="1" applyFill="1" applyBorder="1" applyAlignment="1">
      <alignment horizontal="right" vertical="center"/>
    </xf>
    <xf numFmtId="0" fontId="25" fillId="0" borderId="24" xfId="0" applyFont="1" applyFill="1" applyBorder="1" applyAlignment="1">
      <alignment horizontal="right" vertical="center"/>
    </xf>
    <xf numFmtId="165" fontId="25" fillId="0" borderId="0" xfId="0" applyNumberFormat="1" applyFont="1" applyFill="1" applyAlignment="1">
      <alignment horizontal="right" vertical="center"/>
    </xf>
    <xf numFmtId="0" fontId="13" fillId="0" borderId="2" xfId="0" applyFont="1" applyFill="1" applyBorder="1" applyAlignment="1">
      <alignment vertical="top" wrapText="1"/>
    </xf>
    <xf numFmtId="0" fontId="13" fillId="0" borderId="2" xfId="0" applyFont="1" applyFill="1" applyBorder="1" applyAlignment="1">
      <alignment horizontal="right" vertical="top" wrapText="1"/>
    </xf>
    <xf numFmtId="0" fontId="13" fillId="0" borderId="2" xfId="0" applyFont="1" applyFill="1" applyBorder="1" applyAlignment="1">
      <alignment vertical="center" wrapText="1"/>
    </xf>
    <xf numFmtId="0" fontId="13" fillId="0" borderId="2" xfId="0" applyFont="1" applyFill="1" applyBorder="1" applyAlignment="1">
      <alignment horizontal="right" vertical="center" wrapText="1"/>
    </xf>
    <xf numFmtId="0" fontId="27" fillId="0" borderId="11" xfId="0" applyFont="1" applyFill="1" applyBorder="1" applyAlignment="1">
      <alignment horizontal="right" vertical="center"/>
    </xf>
    <xf numFmtId="165" fontId="25" fillId="0" borderId="24" xfId="0" applyNumberFormat="1" applyFont="1" applyFill="1" applyBorder="1" applyAlignment="1">
      <alignment horizontal="right" vertical="center"/>
    </xf>
    <xf numFmtId="0" fontId="27" fillId="0" borderId="11" xfId="0" applyFont="1" applyFill="1" applyBorder="1" applyAlignment="1">
      <alignment horizontal="center" vertical="center"/>
    </xf>
    <xf numFmtId="165" fontId="25" fillId="0" borderId="11" xfId="0" applyNumberFormat="1" applyFont="1" applyFill="1" applyBorder="1" applyAlignment="1">
      <alignment horizontal="right" vertical="center"/>
    </xf>
    <xf numFmtId="4" fontId="12" fillId="0" borderId="2" xfId="0" applyNumberFormat="1" applyFont="1" applyFill="1" applyBorder="1" applyAlignment="1">
      <alignment vertical="center" wrapText="1"/>
    </xf>
    <xf numFmtId="2" fontId="12" fillId="0" borderId="2" xfId="0" applyNumberFormat="1" applyFont="1" applyFill="1" applyBorder="1" applyAlignment="1">
      <alignment vertical="center" wrapText="1"/>
    </xf>
    <xf numFmtId="0" fontId="12" fillId="0" borderId="1" xfId="0" applyFont="1" applyFill="1" applyBorder="1" applyAlignment="1">
      <alignment vertical="center" wrapText="1"/>
    </xf>
    <xf numFmtId="0" fontId="12" fillId="0" borderId="7" xfId="0" applyFont="1" applyFill="1" applyBorder="1" applyAlignment="1">
      <alignment vertical="center" wrapText="1"/>
    </xf>
    <xf numFmtId="0" fontId="12" fillId="0" borderId="3" xfId="0" applyFont="1" applyFill="1" applyBorder="1" applyAlignment="1">
      <alignment vertical="center" wrapText="1"/>
    </xf>
    <xf numFmtId="0" fontId="28" fillId="0" borderId="11" xfId="0" applyFont="1" applyFill="1" applyBorder="1" applyAlignment="1">
      <alignment vertical="center" wrapText="1"/>
    </xf>
    <xf numFmtId="0" fontId="26" fillId="0" borderId="14" xfId="0" applyFont="1" applyFill="1" applyBorder="1" applyAlignment="1">
      <alignment vertical="center" wrapText="1"/>
    </xf>
    <xf numFmtId="0" fontId="12" fillId="0" borderId="14" xfId="0" applyFont="1" applyFill="1" applyBorder="1" applyAlignment="1">
      <alignment vertical="center" wrapText="1"/>
    </xf>
    <xf numFmtId="0" fontId="19" fillId="0" borderId="2" xfId="0" applyFont="1" applyFill="1" applyBorder="1" applyAlignment="1">
      <alignment horizontal="left" vertical="center" wrapText="1"/>
    </xf>
    <xf numFmtId="0" fontId="12" fillId="0" borderId="2" xfId="0" applyNumberFormat="1" applyFont="1" applyBorder="1" applyAlignment="1">
      <alignment horizontal="right" vertical="center" wrapText="1"/>
    </xf>
    <xf numFmtId="0" fontId="12" fillId="0" borderId="2" xfId="0" applyNumberFormat="1" applyFont="1" applyFill="1" applyBorder="1" applyAlignment="1">
      <alignment horizontal="right" vertical="center" wrapText="1"/>
    </xf>
    <xf numFmtId="0" fontId="19" fillId="3" borderId="2" xfId="0" applyFont="1" applyFill="1" applyBorder="1" applyAlignment="1">
      <alignment horizontal="left" vertical="top" wrapText="1"/>
    </xf>
    <xf numFmtId="0" fontId="19" fillId="0" borderId="2" xfId="0" applyFont="1" applyBorder="1" applyAlignment="1">
      <alignment horizontal="left" vertical="center" wrapText="1"/>
    </xf>
    <xf numFmtId="0" fontId="19" fillId="0" borderId="2" xfId="0" applyFont="1" applyBorder="1" applyAlignment="1">
      <alignment horizontal="left" wrapText="1"/>
    </xf>
    <xf numFmtId="0" fontId="19" fillId="0" borderId="7" xfId="0" applyFont="1" applyBorder="1" applyAlignment="1">
      <alignment horizontal="left" vertical="center" wrapText="1"/>
    </xf>
    <xf numFmtId="0" fontId="19" fillId="3" borderId="2" xfId="0" applyFont="1" applyFill="1" applyBorder="1" applyAlignment="1">
      <alignment horizontal="left" vertical="center" wrapText="1"/>
    </xf>
    <xf numFmtId="0" fontId="19" fillId="0" borderId="11" xfId="0" applyFont="1" applyBorder="1" applyAlignment="1">
      <alignment horizontal="left" vertical="center" wrapText="1"/>
    </xf>
    <xf numFmtId="0" fontId="30" fillId="3" borderId="2" xfId="0" applyFont="1" applyFill="1" applyBorder="1" applyAlignment="1">
      <alignment horizontal="left" vertical="center" wrapText="1"/>
    </xf>
    <xf numFmtId="0" fontId="30" fillId="3" borderId="2" xfId="0" applyFont="1" applyFill="1" applyBorder="1" applyAlignment="1">
      <alignment horizontal="left" vertical="top" wrapText="1"/>
    </xf>
    <xf numFmtId="0" fontId="19" fillId="0" borderId="2" xfId="0" applyFont="1" applyBorder="1" applyAlignment="1">
      <alignment horizontal="left" vertical="top" wrapText="1"/>
    </xf>
    <xf numFmtId="0" fontId="19" fillId="0" borderId="1" xfId="0" applyFont="1" applyFill="1" applyBorder="1" applyAlignment="1">
      <alignment horizontal="left" vertical="top" wrapText="1"/>
    </xf>
    <xf numFmtId="0" fontId="31" fillId="0" borderId="11" xfId="0" applyFont="1" applyFill="1" applyBorder="1" applyAlignment="1">
      <alignment vertical="top" wrapText="1"/>
    </xf>
    <xf numFmtId="0" fontId="31" fillId="0" borderId="13" xfId="0" applyFont="1" applyFill="1" applyBorder="1" applyAlignment="1">
      <alignment vertical="top" wrapText="1"/>
    </xf>
    <xf numFmtId="0" fontId="19" fillId="0" borderId="14"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7" xfId="0" applyFont="1" applyFill="1" applyBorder="1" applyAlignment="1">
      <alignment horizontal="left" vertical="center" wrapText="1"/>
    </xf>
    <xf numFmtId="0" fontId="30" fillId="4" borderId="2" xfId="0" applyFont="1" applyFill="1" applyBorder="1" applyAlignment="1">
      <alignment horizontal="left" vertical="center" wrapText="1"/>
    </xf>
    <xf numFmtId="0" fontId="30" fillId="0" borderId="2" xfId="0" applyFont="1" applyFill="1" applyBorder="1" applyAlignment="1">
      <alignment horizontal="left" vertical="top" wrapText="1"/>
    </xf>
    <xf numFmtId="0" fontId="19" fillId="0" borderId="1" xfId="0" applyFont="1" applyBorder="1" applyAlignment="1">
      <alignment horizontal="left" vertical="center" wrapText="1"/>
    </xf>
    <xf numFmtId="0" fontId="19" fillId="3" borderId="1" xfId="0" applyFont="1" applyFill="1" applyBorder="1" applyAlignment="1">
      <alignment horizontal="left" vertical="center" wrapText="1"/>
    </xf>
    <xf numFmtId="0" fontId="19" fillId="0" borderId="23" xfId="0" applyFont="1" applyBorder="1" applyAlignment="1">
      <alignment horizontal="left" vertical="center" wrapText="1"/>
    </xf>
    <xf numFmtId="0" fontId="29" fillId="0" borderId="2"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3" xfId="1" applyFont="1" applyBorder="1" applyAlignment="1">
      <alignment horizontal="center" vertical="center" wrapText="1"/>
    </xf>
    <xf numFmtId="0" fontId="1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8" fillId="0" borderId="2" xfId="0" applyFont="1" applyBorder="1" applyAlignment="1">
      <alignment horizontal="left"/>
    </xf>
    <xf numFmtId="0" fontId="3" fillId="0" borderId="2" xfId="0" applyFont="1" applyBorder="1" applyAlignment="1">
      <alignment horizontal="left" wrapText="1"/>
    </xf>
    <xf numFmtId="0" fontId="2" fillId="0" borderId="2" xfId="0" applyFont="1" applyBorder="1" applyAlignment="1">
      <alignment horizontal="center" vertical="center"/>
    </xf>
    <xf numFmtId="0" fontId="4" fillId="0" borderId="9" xfId="0" applyFont="1" applyBorder="1" applyAlignment="1">
      <alignment horizontal="center"/>
    </xf>
    <xf numFmtId="0" fontId="4" fillId="0" borderId="6" xfId="0" applyFont="1" applyBorder="1" applyAlignment="1">
      <alignment horizontal="center"/>
    </xf>
    <xf numFmtId="0" fontId="4" fillId="0" borderId="10" xfId="0" applyFont="1" applyBorder="1" applyAlignment="1">
      <alignment horizont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14" fillId="0" borderId="0" xfId="0" applyFont="1" applyAlignment="1">
      <alignment horizontal="left" wrapText="1"/>
    </xf>
    <xf numFmtId="0" fontId="11" fillId="0" borderId="0" xfId="0" applyFont="1" applyAlignment="1">
      <alignment horizontal="left" wrapText="1"/>
    </xf>
    <xf numFmtId="0" fontId="7"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center"/>
    </xf>
    <xf numFmtId="0" fontId="7" fillId="0" borderId="0" xfId="0" applyFont="1" applyAlignment="1">
      <alignment horizontal="center" vertical="center"/>
    </xf>
    <xf numFmtId="0" fontId="14" fillId="0" borderId="0" xfId="0" applyFont="1" applyAlignment="1">
      <alignment horizontal="left" vertical="top" wrapText="1"/>
    </xf>
    <xf numFmtId="0" fontId="10" fillId="0" borderId="2" xfId="0" applyFont="1" applyBorder="1" applyAlignment="1">
      <alignment horizontal="center" vertical="center" wrapText="1"/>
    </xf>
    <xf numFmtId="0" fontId="4" fillId="0" borderId="2" xfId="0" applyFont="1" applyBorder="1" applyAlignment="1">
      <alignment horizontal="center"/>
    </xf>
    <xf numFmtId="0" fontId="4"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7" xfId="0" applyFont="1" applyBorder="1" applyAlignment="1">
      <alignment horizontal="left"/>
    </xf>
    <xf numFmtId="0" fontId="8" fillId="0" borderId="2" xfId="0" applyFont="1" applyBorder="1" applyAlignment="1">
      <alignment horizontal="left" wrapText="1"/>
    </xf>
    <xf numFmtId="0" fontId="5" fillId="0" borderId="6"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4"/>
  <sheetViews>
    <sheetView tabSelected="1" topLeftCell="E114" zoomScaleNormal="100" workbookViewId="0">
      <selection activeCell="P72" sqref="P1:P1048576"/>
    </sheetView>
  </sheetViews>
  <sheetFormatPr defaultRowHeight="14.5"/>
  <cols>
    <col min="2" max="2" width="17.453125" customWidth="1"/>
    <col min="4" max="4" width="13.54296875" customWidth="1"/>
    <col min="5" max="5" width="10.54296875" customWidth="1"/>
    <col min="6" max="6" width="12" customWidth="1"/>
    <col min="8" max="9" width="9.54296875" customWidth="1"/>
    <col min="10" max="10" width="11.54296875" customWidth="1"/>
    <col min="11" max="11" width="10.54296875" customWidth="1"/>
    <col min="12" max="12" width="13.54296875" customWidth="1"/>
    <col min="13" max="13" width="17.453125" customWidth="1"/>
    <col min="14" max="14" width="11.453125" customWidth="1"/>
    <col min="15" max="15" width="12" customWidth="1"/>
    <col min="16" max="16" width="15.453125" customWidth="1"/>
    <col min="17" max="17" width="11.453125" customWidth="1"/>
    <col min="18" max="18" width="49.54296875" customWidth="1"/>
  </cols>
  <sheetData>
    <row r="1" spans="1:18" ht="15.5">
      <c r="R1" s="3"/>
    </row>
    <row r="2" spans="1:18" ht="15.5">
      <c r="R2" s="3"/>
    </row>
    <row r="3" spans="1:18" ht="15.5">
      <c r="R3" s="87"/>
    </row>
    <row r="4" spans="1:18" ht="15.5">
      <c r="R4" s="87"/>
    </row>
    <row r="5" spans="1:18" ht="15.5">
      <c r="R5" s="87" t="s">
        <v>0</v>
      </c>
    </row>
    <row r="6" spans="1:18" ht="15.5">
      <c r="R6" s="87" t="s">
        <v>372</v>
      </c>
    </row>
    <row r="7" spans="1:18" ht="15.5">
      <c r="R7" s="87" t="s">
        <v>373</v>
      </c>
    </row>
    <row r="8" spans="1:18">
      <c r="R8" s="50"/>
    </row>
    <row r="10" spans="1:18" ht="49" customHeight="1"/>
    <row r="11" spans="1:18" ht="18" customHeight="1">
      <c r="R11" s="19"/>
    </row>
    <row r="12" spans="1:18" ht="31">
      <c r="A12" s="1"/>
      <c r="B12" s="1"/>
      <c r="C12" s="1"/>
      <c r="D12" s="2"/>
      <c r="E12" s="2"/>
      <c r="F12" s="2"/>
      <c r="G12" s="2"/>
      <c r="H12" s="2"/>
      <c r="I12" s="2"/>
      <c r="J12" s="2"/>
      <c r="K12" s="2"/>
      <c r="L12" s="2"/>
      <c r="M12" s="2"/>
      <c r="N12" s="2"/>
      <c r="P12" s="3"/>
      <c r="R12" s="88" t="s">
        <v>1</v>
      </c>
    </row>
    <row r="13" spans="1:18" ht="15.5">
      <c r="A13" s="1"/>
      <c r="B13" s="1"/>
      <c r="C13" s="1"/>
      <c r="D13" s="4"/>
      <c r="E13" s="4"/>
      <c r="F13" s="4"/>
      <c r="G13" s="4"/>
      <c r="H13" s="4"/>
      <c r="I13" s="4"/>
      <c r="J13" s="4"/>
      <c r="K13" s="4"/>
      <c r="L13" s="4"/>
      <c r="M13" s="4"/>
      <c r="N13" s="4"/>
      <c r="P13" s="3"/>
    </row>
    <row r="14" spans="1:18" ht="15.5" hidden="1">
      <c r="A14" s="1"/>
      <c r="B14" s="1"/>
      <c r="C14" s="1"/>
      <c r="D14" s="4"/>
      <c r="E14" s="4"/>
      <c r="F14" s="4"/>
      <c r="G14" s="4"/>
      <c r="H14" s="4"/>
      <c r="I14" s="4"/>
      <c r="J14" s="4"/>
      <c r="K14" s="4"/>
      <c r="L14" s="4"/>
      <c r="M14" s="4"/>
      <c r="N14" s="4"/>
      <c r="P14" s="3"/>
    </row>
    <row r="15" spans="1:18" ht="15.75" customHeight="1">
      <c r="A15" s="18"/>
      <c r="B15" s="18"/>
      <c r="C15" s="18"/>
      <c r="D15" s="18"/>
      <c r="E15" s="18"/>
      <c r="F15" s="190" t="s">
        <v>2</v>
      </c>
      <c r="G15" s="190"/>
      <c r="H15" s="190"/>
      <c r="I15" s="190"/>
      <c r="J15" s="190"/>
      <c r="K15" s="190"/>
      <c r="L15" s="190"/>
      <c r="M15" s="190"/>
      <c r="N15" s="190"/>
      <c r="O15" s="190"/>
      <c r="P15" s="190"/>
      <c r="Q15" s="18"/>
      <c r="R15" s="18"/>
    </row>
    <row r="16" spans="1:18" ht="15.75" customHeight="1">
      <c r="A16" s="180" t="s">
        <v>3</v>
      </c>
      <c r="B16" s="180"/>
      <c r="C16" s="180"/>
      <c r="D16" s="180"/>
      <c r="E16" s="180"/>
      <c r="F16" s="180"/>
      <c r="G16" s="180"/>
      <c r="H16" s="180"/>
      <c r="I16" s="180"/>
      <c r="J16" s="180"/>
      <c r="K16" s="180"/>
      <c r="L16" s="180"/>
      <c r="M16" s="180"/>
      <c r="N16" s="180"/>
      <c r="O16" s="180"/>
      <c r="P16" s="180"/>
      <c r="Q16" s="180"/>
      <c r="R16" s="180"/>
    </row>
    <row r="17" spans="1:18" ht="15.5">
      <c r="A17" s="185" t="s">
        <v>4</v>
      </c>
      <c r="B17" s="185"/>
      <c r="C17" s="185"/>
      <c r="D17" s="185"/>
      <c r="E17" s="185"/>
      <c r="F17" s="185"/>
      <c r="G17" s="185"/>
      <c r="H17" s="185"/>
      <c r="I17" s="185"/>
      <c r="J17" s="185"/>
      <c r="K17" s="185"/>
      <c r="L17" s="185"/>
      <c r="M17" s="185"/>
      <c r="N17" s="185"/>
      <c r="O17" s="185"/>
      <c r="P17" s="185"/>
      <c r="Q17" s="185"/>
      <c r="R17" s="185"/>
    </row>
    <row r="18" spans="1:18" ht="15.5">
      <c r="A18" s="5"/>
      <c r="B18" s="5"/>
      <c r="C18" s="5"/>
      <c r="D18" s="5"/>
      <c r="E18" s="5"/>
      <c r="F18" s="5"/>
      <c r="G18" s="5"/>
      <c r="H18" s="5"/>
      <c r="I18" s="5"/>
      <c r="J18" s="171" t="s">
        <v>5</v>
      </c>
      <c r="K18" s="171"/>
      <c r="L18" s="171"/>
      <c r="M18" s="171"/>
      <c r="N18" s="5"/>
      <c r="O18" s="5"/>
      <c r="P18" s="5"/>
      <c r="Q18" s="5"/>
      <c r="R18" s="5"/>
    </row>
    <row r="19" spans="1:18" ht="15.75" customHeight="1">
      <c r="A19" s="181" t="s">
        <v>6</v>
      </c>
      <c r="B19" s="181"/>
      <c r="C19" s="181"/>
      <c r="D19" s="181"/>
      <c r="E19" s="181"/>
      <c r="F19" s="181"/>
      <c r="G19" s="181"/>
      <c r="H19" s="181"/>
      <c r="I19" s="181"/>
      <c r="J19" s="181"/>
      <c r="K19" s="181"/>
      <c r="L19" s="181"/>
      <c r="M19" s="181"/>
      <c r="N19" s="181"/>
      <c r="O19" s="181"/>
      <c r="P19" s="181"/>
      <c r="Q19" s="181"/>
      <c r="R19" s="181"/>
    </row>
    <row r="20" spans="1:18" ht="15.75" hidden="1" customHeight="1">
      <c r="A20" s="22"/>
      <c r="B20" s="22"/>
      <c r="C20" s="22"/>
      <c r="D20" s="22"/>
      <c r="E20" s="22"/>
      <c r="F20" s="22"/>
      <c r="G20" s="22"/>
      <c r="H20" s="22"/>
      <c r="I20" s="22"/>
      <c r="J20" s="22"/>
      <c r="K20" s="22"/>
      <c r="L20" s="22"/>
      <c r="M20" s="22"/>
      <c r="N20" s="22"/>
      <c r="O20" s="22"/>
      <c r="P20" s="22"/>
      <c r="Q20" s="22"/>
      <c r="R20" s="22"/>
    </row>
    <row r="21" spans="1:18" ht="15.5" hidden="1">
      <c r="A21" s="5"/>
      <c r="B21" s="5"/>
      <c r="C21" s="1"/>
      <c r="D21" s="23"/>
      <c r="E21" s="23"/>
      <c r="F21" s="23"/>
      <c r="G21" s="23"/>
      <c r="H21" s="23"/>
      <c r="I21" s="23"/>
      <c r="J21" s="23"/>
      <c r="K21" s="23"/>
      <c r="L21" s="23"/>
      <c r="M21" s="23"/>
      <c r="N21" s="23"/>
    </row>
    <row r="22" spans="1:18" ht="15.5" hidden="1">
      <c r="A22" s="6" t="s">
        <v>7</v>
      </c>
      <c r="B22" s="5"/>
      <c r="C22" s="1"/>
      <c r="D22" s="23"/>
      <c r="E22" s="23"/>
      <c r="F22" s="23"/>
      <c r="G22" s="23"/>
      <c r="H22" s="23"/>
      <c r="I22" s="23"/>
      <c r="J22" s="23"/>
      <c r="K22" s="23"/>
      <c r="L22" s="23"/>
      <c r="M22" s="23"/>
      <c r="N22" s="23"/>
    </row>
    <row r="23" spans="1:18" ht="15.5" hidden="1">
      <c r="A23" s="184" t="s">
        <v>8</v>
      </c>
      <c r="B23" s="184"/>
      <c r="C23" s="184"/>
      <c r="D23" s="184"/>
      <c r="E23" s="191" t="s">
        <v>9</v>
      </c>
      <c r="F23" s="192"/>
      <c r="G23" s="192"/>
      <c r="H23" s="192"/>
      <c r="I23" s="192"/>
      <c r="J23" s="192"/>
      <c r="K23" s="192"/>
      <c r="L23" s="192"/>
      <c r="M23" s="192"/>
      <c r="N23" s="192"/>
      <c r="O23" s="192"/>
      <c r="P23" s="192"/>
      <c r="Q23" s="192"/>
      <c r="R23" s="193"/>
    </row>
    <row r="24" spans="1:18" ht="15.5" hidden="1">
      <c r="A24" s="186" t="s">
        <v>10</v>
      </c>
      <c r="B24" s="187"/>
      <c r="C24" s="187"/>
      <c r="D24" s="187"/>
      <c r="E24" s="187"/>
      <c r="F24" s="187"/>
      <c r="G24" s="187"/>
      <c r="H24" s="187"/>
      <c r="I24" s="187"/>
      <c r="J24" s="187"/>
      <c r="K24" s="187"/>
      <c r="L24" s="187"/>
      <c r="M24" s="187"/>
      <c r="N24" s="187"/>
      <c r="O24" s="187"/>
      <c r="P24" s="187"/>
      <c r="Q24" s="187"/>
      <c r="R24" s="188"/>
    </row>
    <row r="25" spans="1:18" ht="15.5" hidden="1">
      <c r="A25" s="189"/>
      <c r="B25" s="189"/>
      <c r="C25" s="189"/>
      <c r="D25" s="189"/>
      <c r="E25" s="166" t="s">
        <v>11</v>
      </c>
      <c r="F25" s="166"/>
      <c r="G25" s="166"/>
      <c r="H25" s="166"/>
      <c r="I25" s="166"/>
      <c r="J25" s="166"/>
      <c r="K25" s="166"/>
      <c r="L25" s="166"/>
      <c r="M25" s="166"/>
      <c r="N25" s="166"/>
      <c r="O25" s="166"/>
      <c r="P25" s="166"/>
      <c r="Q25" s="166"/>
      <c r="R25" s="166"/>
    </row>
    <row r="26" spans="1:18" ht="15.5" hidden="1">
      <c r="A26" s="167" t="s">
        <v>12</v>
      </c>
      <c r="B26" s="167"/>
      <c r="C26" s="167"/>
      <c r="D26" s="167"/>
      <c r="E26" s="167"/>
      <c r="F26" s="167"/>
      <c r="G26" s="167"/>
      <c r="H26" s="167"/>
      <c r="I26" s="167"/>
      <c r="J26" s="167"/>
      <c r="K26" s="167"/>
      <c r="L26" s="167"/>
      <c r="M26" s="167"/>
      <c r="N26" s="167"/>
      <c r="O26" s="167"/>
      <c r="P26" s="167"/>
      <c r="Q26" s="167"/>
      <c r="R26" s="167"/>
    </row>
    <row r="27" spans="1:18" ht="15.5" hidden="1">
      <c r="A27" s="168"/>
      <c r="B27" s="168"/>
      <c r="C27" s="168"/>
      <c r="D27" s="168"/>
      <c r="E27" s="169" t="s">
        <v>11</v>
      </c>
      <c r="F27" s="169"/>
      <c r="G27" s="169"/>
      <c r="H27" s="169"/>
      <c r="I27" s="169"/>
      <c r="J27" s="169"/>
      <c r="K27" s="169"/>
      <c r="L27" s="169"/>
      <c r="M27" s="169"/>
      <c r="N27" s="169"/>
      <c r="O27" s="169"/>
      <c r="P27" s="169"/>
      <c r="Q27" s="169"/>
      <c r="R27" s="169"/>
    </row>
    <row r="28" spans="1:18" ht="15.5" hidden="1">
      <c r="A28" s="167" t="s">
        <v>13</v>
      </c>
      <c r="B28" s="167"/>
      <c r="C28" s="167"/>
      <c r="D28" s="167"/>
      <c r="E28" s="167"/>
      <c r="F28" s="167"/>
      <c r="G28" s="167"/>
      <c r="H28" s="167"/>
      <c r="I28" s="167"/>
      <c r="J28" s="167"/>
      <c r="K28" s="167"/>
      <c r="L28" s="167"/>
      <c r="M28" s="167"/>
      <c r="N28" s="167"/>
      <c r="O28" s="167"/>
      <c r="P28" s="167"/>
      <c r="Q28" s="167"/>
      <c r="R28" s="167"/>
    </row>
    <row r="29" spans="1:18" ht="15.5" hidden="1">
      <c r="A29" s="168"/>
      <c r="B29" s="168"/>
      <c r="C29" s="168"/>
      <c r="D29" s="168"/>
      <c r="E29" s="166" t="s">
        <v>11</v>
      </c>
      <c r="F29" s="166"/>
      <c r="G29" s="166"/>
      <c r="H29" s="166"/>
      <c r="I29" s="166"/>
      <c r="J29" s="166"/>
      <c r="K29" s="166"/>
      <c r="L29" s="166"/>
      <c r="M29" s="166"/>
      <c r="N29" s="166"/>
      <c r="O29" s="166"/>
      <c r="P29" s="166"/>
      <c r="Q29" s="166"/>
      <c r="R29" s="166"/>
    </row>
    <row r="30" spans="1:18" ht="15.5" hidden="1">
      <c r="A30" s="167" t="s">
        <v>14</v>
      </c>
      <c r="B30" s="167"/>
      <c r="C30" s="167"/>
      <c r="D30" s="167"/>
      <c r="E30" s="167"/>
      <c r="F30" s="167"/>
      <c r="G30" s="167"/>
      <c r="H30" s="167"/>
      <c r="I30" s="167"/>
      <c r="J30" s="167"/>
      <c r="K30" s="167"/>
      <c r="L30" s="167"/>
      <c r="M30" s="167"/>
      <c r="N30" s="167"/>
      <c r="O30" s="167"/>
      <c r="P30" s="167"/>
      <c r="Q30" s="167"/>
      <c r="R30" s="167"/>
    </row>
    <row r="31" spans="1:18" ht="15.5" hidden="1">
      <c r="A31" s="170"/>
      <c r="B31" s="171"/>
      <c r="C31" s="171"/>
      <c r="D31" s="172"/>
      <c r="E31" s="173" t="s">
        <v>11</v>
      </c>
      <c r="F31" s="174"/>
      <c r="G31" s="174"/>
      <c r="H31" s="174"/>
      <c r="I31" s="174"/>
      <c r="J31" s="174"/>
      <c r="K31" s="174"/>
      <c r="L31" s="174"/>
      <c r="M31" s="174"/>
      <c r="N31" s="174"/>
      <c r="O31" s="174"/>
      <c r="P31" s="174"/>
      <c r="Q31" s="174"/>
      <c r="R31" s="175"/>
    </row>
    <row r="32" spans="1:18" ht="15.75" hidden="1" customHeight="1">
      <c r="A32" s="176" t="s">
        <v>15</v>
      </c>
      <c r="B32" s="177"/>
      <c r="C32" s="177"/>
      <c r="D32" s="177"/>
      <c r="E32" s="177"/>
      <c r="F32" s="177"/>
      <c r="G32" s="177"/>
      <c r="H32" s="177"/>
      <c r="I32" s="177"/>
      <c r="J32" s="177"/>
      <c r="K32" s="177"/>
      <c r="L32" s="177"/>
      <c r="M32" s="177"/>
      <c r="N32" s="177"/>
      <c r="O32" s="177"/>
      <c r="P32" s="177"/>
      <c r="Q32" s="177"/>
      <c r="R32" s="177"/>
    </row>
    <row r="33" spans="1:19" ht="14.25" hidden="1" customHeight="1">
      <c r="A33" s="176" t="s">
        <v>16</v>
      </c>
      <c r="B33" s="177"/>
      <c r="C33" s="177"/>
      <c r="D33" s="177"/>
      <c r="E33" s="177"/>
      <c r="F33" s="177"/>
      <c r="G33" s="177"/>
      <c r="H33" s="177"/>
      <c r="I33" s="177"/>
      <c r="J33" s="177"/>
      <c r="K33" s="177"/>
      <c r="L33" s="177"/>
      <c r="M33" s="177"/>
      <c r="N33" s="177"/>
      <c r="O33" s="177"/>
      <c r="P33" s="177"/>
      <c r="Q33" s="177"/>
      <c r="R33" s="177"/>
    </row>
    <row r="34" spans="1:19" ht="15.5" hidden="1">
      <c r="A34" s="5"/>
      <c r="B34" s="5"/>
      <c r="C34" s="1"/>
      <c r="D34" s="4"/>
      <c r="E34" s="4"/>
      <c r="F34" s="4"/>
      <c r="G34" s="4"/>
      <c r="H34" s="4"/>
      <c r="I34" s="4"/>
      <c r="J34" s="4"/>
      <c r="K34" s="4"/>
      <c r="L34" s="4"/>
      <c r="M34" s="4"/>
      <c r="N34" s="4"/>
    </row>
    <row r="35" spans="1:19" ht="15.5">
      <c r="A35" s="5"/>
      <c r="B35" s="5"/>
      <c r="C35" s="1"/>
      <c r="D35" s="4"/>
      <c r="E35" s="4"/>
      <c r="F35" s="4"/>
      <c r="G35" s="4"/>
      <c r="H35" s="4"/>
      <c r="I35" s="4"/>
      <c r="J35" s="4"/>
      <c r="K35" s="4"/>
      <c r="L35" s="4"/>
      <c r="M35" s="4"/>
      <c r="N35" s="4"/>
    </row>
    <row r="36" spans="1:19" ht="15">
      <c r="A36" s="6" t="s">
        <v>17</v>
      </c>
      <c r="B36" s="6"/>
      <c r="C36" s="1"/>
      <c r="D36" s="1"/>
      <c r="E36" s="1"/>
      <c r="F36" s="1"/>
      <c r="G36" s="1"/>
      <c r="H36" s="1"/>
      <c r="I36" s="1"/>
      <c r="J36" s="1"/>
      <c r="K36" s="1"/>
      <c r="L36" s="1"/>
      <c r="M36" s="1"/>
      <c r="N36" s="1"/>
    </row>
    <row r="37" spans="1:19" ht="22.5" customHeight="1">
      <c r="A37" s="158" t="s">
        <v>18</v>
      </c>
      <c r="B37" s="160" t="s">
        <v>19</v>
      </c>
      <c r="C37" s="162" t="s">
        <v>20</v>
      </c>
      <c r="D37" s="163"/>
      <c r="E37" s="163"/>
      <c r="F37" s="163"/>
      <c r="G37" s="163"/>
      <c r="H37" s="162" t="s">
        <v>21</v>
      </c>
      <c r="I37" s="163"/>
      <c r="J37" s="163"/>
      <c r="K37" s="163"/>
      <c r="L37" s="164" t="s">
        <v>22</v>
      </c>
      <c r="M37" s="165"/>
      <c r="N37" s="165"/>
      <c r="O37" s="164" t="s">
        <v>23</v>
      </c>
      <c r="P37" s="165"/>
      <c r="Q37" s="165"/>
      <c r="R37" s="183" t="s">
        <v>24</v>
      </c>
    </row>
    <row r="38" spans="1:19" ht="88.5" customHeight="1">
      <c r="A38" s="159"/>
      <c r="B38" s="161"/>
      <c r="C38" s="20" t="s">
        <v>25</v>
      </c>
      <c r="D38" s="20" t="s">
        <v>26</v>
      </c>
      <c r="E38" s="21" t="s">
        <v>27</v>
      </c>
      <c r="F38" s="21" t="s">
        <v>28</v>
      </c>
      <c r="G38" s="21" t="s">
        <v>29</v>
      </c>
      <c r="H38" s="8" t="s">
        <v>30</v>
      </c>
      <c r="I38" s="8" t="s">
        <v>31</v>
      </c>
      <c r="J38" s="8" t="s">
        <v>32</v>
      </c>
      <c r="K38" s="8" t="s">
        <v>33</v>
      </c>
      <c r="L38" s="9" t="s">
        <v>34</v>
      </c>
      <c r="M38" s="20" t="s">
        <v>35</v>
      </c>
      <c r="N38" s="9" t="s">
        <v>36</v>
      </c>
      <c r="O38" s="9" t="s">
        <v>37</v>
      </c>
      <c r="P38" s="20" t="s">
        <v>38</v>
      </c>
      <c r="Q38" s="9" t="s">
        <v>39</v>
      </c>
      <c r="R38" s="163"/>
    </row>
    <row r="39" spans="1:19" ht="97.5" customHeight="1">
      <c r="A39" s="10" t="s">
        <v>40</v>
      </c>
      <c r="B39" s="10" t="s">
        <v>41</v>
      </c>
      <c r="C39" s="11" t="s">
        <v>42</v>
      </c>
      <c r="D39" s="11" t="s">
        <v>43</v>
      </c>
      <c r="E39" s="92">
        <v>0.2</v>
      </c>
      <c r="F39" s="79">
        <v>-0.2</v>
      </c>
      <c r="G39" s="114">
        <v>0</v>
      </c>
      <c r="H39" s="12"/>
      <c r="I39" s="12"/>
      <c r="J39" s="12"/>
      <c r="K39" s="12"/>
      <c r="L39" s="12"/>
      <c r="M39" s="12"/>
      <c r="N39" s="12"/>
      <c r="O39" s="12"/>
      <c r="P39" s="12"/>
      <c r="Q39" s="12"/>
      <c r="R39" s="134" t="s">
        <v>362</v>
      </c>
    </row>
    <row r="40" spans="1:19" ht="116.25" customHeight="1">
      <c r="A40" s="10" t="s">
        <v>44</v>
      </c>
      <c r="B40" s="10" t="s">
        <v>45</v>
      </c>
      <c r="C40" s="11" t="s">
        <v>46</v>
      </c>
      <c r="D40" s="43" t="s">
        <v>47</v>
      </c>
      <c r="E40" s="11">
        <v>36.5</v>
      </c>
      <c r="F40" s="76">
        <v>35.5</v>
      </c>
      <c r="G40" s="114">
        <v>36</v>
      </c>
      <c r="H40" s="12"/>
      <c r="I40" s="12"/>
      <c r="J40" s="12"/>
      <c r="K40" s="12"/>
      <c r="L40" s="12"/>
      <c r="M40" s="12"/>
      <c r="N40" s="12"/>
      <c r="O40" s="12"/>
      <c r="P40" s="12"/>
      <c r="Q40" s="12"/>
      <c r="R40" s="134" t="s">
        <v>363</v>
      </c>
    </row>
    <row r="41" spans="1:19" ht="197.25" customHeight="1">
      <c r="A41" s="10" t="s">
        <v>48</v>
      </c>
      <c r="B41" s="10" t="s">
        <v>49</v>
      </c>
      <c r="C41" s="11" t="s">
        <v>48</v>
      </c>
      <c r="D41" s="17" t="s">
        <v>50</v>
      </c>
      <c r="E41" s="11"/>
      <c r="F41" s="75"/>
      <c r="G41" s="76"/>
      <c r="H41" s="12"/>
      <c r="I41" s="12"/>
      <c r="J41" s="12"/>
      <c r="K41" s="12"/>
      <c r="L41" s="127">
        <f>SUM(L50,L51,L52,L53,L54,L55,L56,L57,L58,L59,L60,L61,L62,L63,L64,L65,L66,L67,L68,L70)</f>
        <v>157959699.51999998</v>
      </c>
      <c r="M41" s="127">
        <f t="shared" ref="M41:Q41" si="0">SUM(M50,M51,M52,M53,M54,M55,M56,M57,M58,M59,M60,M61,M62,M63,M64,M65,M66,M67,M68,M70)</f>
        <v>83036021.429999992</v>
      </c>
      <c r="N41" s="127">
        <f t="shared" si="0"/>
        <v>74923678.090000004</v>
      </c>
      <c r="O41" s="127">
        <f t="shared" si="0"/>
        <v>132473133.17000002</v>
      </c>
      <c r="P41" s="127">
        <f t="shared" si="0"/>
        <v>63484755.879999995</v>
      </c>
      <c r="Q41" s="127">
        <f t="shared" si="0"/>
        <v>67057160.170000002</v>
      </c>
      <c r="R41" s="137"/>
    </row>
    <row r="42" spans="1:19" ht="183.75" customHeight="1">
      <c r="A42" s="13"/>
      <c r="B42" s="13"/>
      <c r="C42" s="11" t="s">
        <v>51</v>
      </c>
      <c r="D42" s="11" t="s">
        <v>52</v>
      </c>
      <c r="E42" s="11">
        <v>1261757.8</v>
      </c>
      <c r="F42" s="75"/>
      <c r="G42" s="135">
        <f>SUM(G50,G52,G53,G54)</f>
        <v>180175</v>
      </c>
      <c r="H42" s="12"/>
      <c r="I42" s="12"/>
      <c r="J42" s="12"/>
      <c r="K42" s="12"/>
      <c r="L42" s="49"/>
      <c r="M42" s="11"/>
      <c r="N42" s="11"/>
      <c r="O42" s="11"/>
      <c r="P42" s="11">
        <f>SUM(Q42)</f>
        <v>0</v>
      </c>
      <c r="Q42" s="11"/>
      <c r="R42" s="138" t="s">
        <v>53</v>
      </c>
    </row>
    <row r="43" spans="1:19" ht="100.5" customHeight="1">
      <c r="A43" s="13"/>
      <c r="B43" s="13"/>
      <c r="C43" s="11" t="s">
        <v>54</v>
      </c>
      <c r="D43" s="11" t="s">
        <v>55</v>
      </c>
      <c r="E43" s="49">
        <v>31654.48</v>
      </c>
      <c r="F43" s="75"/>
      <c r="G43" s="76">
        <v>18400</v>
      </c>
      <c r="H43" s="12"/>
      <c r="I43" s="12"/>
      <c r="J43" s="12"/>
      <c r="K43" s="12"/>
      <c r="L43" s="11"/>
      <c r="M43" s="11"/>
      <c r="N43" s="11"/>
      <c r="O43" s="11"/>
      <c r="P43" s="11"/>
      <c r="Q43" s="11"/>
      <c r="R43" s="138" t="s">
        <v>370</v>
      </c>
      <c r="S43" s="82"/>
    </row>
    <row r="44" spans="1:19" ht="93" customHeight="1">
      <c r="A44" s="13"/>
      <c r="B44" s="13"/>
      <c r="C44" s="11" t="s">
        <v>56</v>
      </c>
      <c r="D44" s="11" t="s">
        <v>57</v>
      </c>
      <c r="E44" s="11">
        <v>2</v>
      </c>
      <c r="F44" s="75"/>
      <c r="G44" s="76"/>
      <c r="H44" s="12"/>
      <c r="I44" s="12"/>
      <c r="J44" s="12"/>
      <c r="K44" s="12"/>
      <c r="L44" s="11"/>
      <c r="M44" s="11"/>
      <c r="N44" s="11"/>
      <c r="O44" s="11"/>
      <c r="P44" s="11"/>
      <c r="Q44" s="11"/>
      <c r="R44" s="138" t="s">
        <v>58</v>
      </c>
    </row>
    <row r="45" spans="1:19" ht="121.5" customHeight="1">
      <c r="A45" s="13"/>
      <c r="B45" s="13"/>
      <c r="C45" s="11" t="s">
        <v>59</v>
      </c>
      <c r="D45" s="11" t="s">
        <v>60</v>
      </c>
      <c r="E45" s="11">
        <v>6</v>
      </c>
      <c r="F45" s="75"/>
      <c r="G45" s="76">
        <v>2</v>
      </c>
      <c r="H45" s="12"/>
      <c r="I45" s="12"/>
      <c r="J45" s="12"/>
      <c r="K45" s="12"/>
      <c r="L45" s="11"/>
      <c r="M45" s="11"/>
      <c r="N45" s="11"/>
      <c r="O45" s="11"/>
      <c r="P45" s="11"/>
      <c r="Q45" s="11"/>
      <c r="R45" s="138" t="s">
        <v>371</v>
      </c>
    </row>
    <row r="46" spans="1:19" ht="113.25" customHeight="1">
      <c r="A46" s="13"/>
      <c r="B46" s="13"/>
      <c r="C46" s="11" t="s">
        <v>62</v>
      </c>
      <c r="D46" s="11" t="s">
        <v>63</v>
      </c>
      <c r="E46" s="11">
        <v>85079</v>
      </c>
      <c r="F46" s="75"/>
      <c r="G46" s="114">
        <v>0</v>
      </c>
      <c r="H46" s="12"/>
      <c r="I46" s="12"/>
      <c r="J46" s="12"/>
      <c r="K46" s="12"/>
      <c r="L46" s="11"/>
      <c r="M46" s="11"/>
      <c r="N46" s="11"/>
      <c r="O46" s="11"/>
      <c r="P46" s="11"/>
      <c r="Q46" s="11"/>
      <c r="R46" s="139" t="s">
        <v>64</v>
      </c>
    </row>
    <row r="47" spans="1:19" ht="113.25" customHeight="1">
      <c r="A47" s="13"/>
      <c r="B47" s="13"/>
      <c r="C47" s="11" t="s">
        <v>65</v>
      </c>
      <c r="D47" s="11" t="s">
        <v>66</v>
      </c>
      <c r="E47" s="11">
        <v>1</v>
      </c>
      <c r="F47" s="75"/>
      <c r="G47" s="114">
        <v>0</v>
      </c>
      <c r="H47" s="12"/>
      <c r="I47" s="12"/>
      <c r="J47" s="12"/>
      <c r="K47" s="12"/>
      <c r="L47" s="11"/>
      <c r="M47" s="11"/>
      <c r="N47" s="11"/>
      <c r="O47" s="11"/>
      <c r="P47" s="11"/>
      <c r="Q47" s="11"/>
      <c r="R47" s="139" t="s">
        <v>64</v>
      </c>
    </row>
    <row r="48" spans="1:19" ht="113.25" customHeight="1">
      <c r="A48" s="13"/>
      <c r="B48" s="13"/>
      <c r="C48" s="11" t="s">
        <v>67</v>
      </c>
      <c r="D48" s="11" t="s">
        <v>68</v>
      </c>
      <c r="E48" s="11">
        <v>3</v>
      </c>
      <c r="F48" s="75"/>
      <c r="G48" s="76">
        <v>0</v>
      </c>
      <c r="H48" s="12"/>
      <c r="I48" s="12"/>
      <c r="J48" s="12"/>
      <c r="K48" s="12"/>
      <c r="L48" s="11"/>
      <c r="M48" s="11"/>
      <c r="N48" s="11"/>
      <c r="O48" s="11"/>
      <c r="P48" s="11"/>
      <c r="Q48" s="11"/>
      <c r="R48" s="139" t="s">
        <v>64</v>
      </c>
    </row>
    <row r="49" spans="1:19" ht="113.25" customHeight="1">
      <c r="A49" s="13"/>
      <c r="B49" s="13"/>
      <c r="C49" s="11" t="s">
        <v>69</v>
      </c>
      <c r="D49" s="11" t="s">
        <v>70</v>
      </c>
      <c r="E49" s="11">
        <v>1</v>
      </c>
      <c r="F49" s="75"/>
      <c r="G49" s="76">
        <v>1</v>
      </c>
      <c r="H49" s="12"/>
      <c r="I49" s="12"/>
      <c r="J49" s="12"/>
      <c r="K49" s="12"/>
      <c r="L49" s="11"/>
      <c r="M49" s="11"/>
      <c r="N49" s="11"/>
      <c r="O49" s="11"/>
      <c r="P49" s="11"/>
      <c r="Q49" s="11"/>
      <c r="R49" s="139" t="s">
        <v>71</v>
      </c>
    </row>
    <row r="50" spans="1:19" ht="74.25" customHeight="1">
      <c r="A50" s="10" t="s">
        <v>72</v>
      </c>
      <c r="B50" s="10" t="s">
        <v>73</v>
      </c>
      <c r="C50" s="24" t="s">
        <v>51</v>
      </c>
      <c r="D50" s="42" t="s">
        <v>74</v>
      </c>
      <c r="E50" s="41">
        <v>149563</v>
      </c>
      <c r="F50" s="75"/>
      <c r="G50" s="54">
        <v>149563</v>
      </c>
      <c r="H50" s="24">
        <v>2019</v>
      </c>
      <c r="I50" s="74">
        <v>2022</v>
      </c>
      <c r="J50" s="24" t="s">
        <v>75</v>
      </c>
      <c r="K50" s="24" t="s">
        <v>76</v>
      </c>
      <c r="L50" s="24">
        <f>SUM(M50:N50)</f>
        <v>5282785.21</v>
      </c>
      <c r="M50" s="11">
        <v>4886576.3099999996</v>
      </c>
      <c r="N50" s="51">
        <v>396208.9</v>
      </c>
      <c r="O50" s="102">
        <f t="shared" ref="O50:O59" si="1">SUM(P50:Q50)</f>
        <v>5795209.7699999996</v>
      </c>
      <c r="P50" s="102">
        <v>4886576.3099999996</v>
      </c>
      <c r="Q50" s="102">
        <v>908633.46</v>
      </c>
      <c r="R50" s="138" t="s">
        <v>77</v>
      </c>
      <c r="S50" s="83"/>
    </row>
    <row r="51" spans="1:19" ht="103.5">
      <c r="A51" s="10" t="s">
        <v>78</v>
      </c>
      <c r="B51" s="10" t="s">
        <v>79</v>
      </c>
      <c r="C51" s="11" t="s">
        <v>61</v>
      </c>
      <c r="D51" s="11" t="s">
        <v>80</v>
      </c>
      <c r="E51" s="24">
        <v>5100</v>
      </c>
      <c r="F51" s="75"/>
      <c r="G51" s="121">
        <v>0</v>
      </c>
      <c r="H51" s="24">
        <v>2019</v>
      </c>
      <c r="I51" s="76">
        <v>2022</v>
      </c>
      <c r="J51" s="120" t="s">
        <v>97</v>
      </c>
      <c r="K51" s="89" t="s">
        <v>81</v>
      </c>
      <c r="L51" s="24">
        <f t="shared" ref="L51:L70" si="2">SUM(M51:N51)</f>
        <v>8545544.0599999987</v>
      </c>
      <c r="M51" s="11">
        <v>7904627.8499999996</v>
      </c>
      <c r="N51" s="97">
        <v>640916.21</v>
      </c>
      <c r="O51" s="103">
        <f t="shared" si="1"/>
        <v>7951609.0299999993</v>
      </c>
      <c r="P51" s="103">
        <v>6690784.3499999996</v>
      </c>
      <c r="Q51" s="103">
        <v>1260824.68</v>
      </c>
      <c r="R51" s="140" t="s">
        <v>82</v>
      </c>
    </row>
    <row r="52" spans="1:19" ht="123" customHeight="1">
      <c r="A52" s="10" t="s">
        <v>83</v>
      </c>
      <c r="B52" s="10" t="s">
        <v>84</v>
      </c>
      <c r="C52" s="11" t="s">
        <v>51</v>
      </c>
      <c r="D52" s="42" t="s">
        <v>74</v>
      </c>
      <c r="E52" s="85">
        <v>283282</v>
      </c>
      <c r="F52" s="75"/>
      <c r="G52" s="54">
        <v>0</v>
      </c>
      <c r="H52" s="24">
        <v>2019</v>
      </c>
      <c r="I52" s="24">
        <v>2023</v>
      </c>
      <c r="J52" s="24" t="s">
        <v>85</v>
      </c>
      <c r="K52" s="89" t="s">
        <v>86</v>
      </c>
      <c r="L52" s="24">
        <f t="shared" si="2"/>
        <v>4639545.08</v>
      </c>
      <c r="M52" s="24">
        <v>4291579.2</v>
      </c>
      <c r="N52" s="97">
        <v>347965.88</v>
      </c>
      <c r="O52" s="104">
        <f t="shared" si="1"/>
        <v>3679044.8000000003</v>
      </c>
      <c r="P52" s="105">
        <v>2563516.6800000002</v>
      </c>
      <c r="Q52" s="106">
        <v>1115528.1200000001</v>
      </c>
      <c r="R52" s="140" t="s">
        <v>87</v>
      </c>
    </row>
    <row r="53" spans="1:19" ht="153" customHeight="1">
      <c r="A53" s="10" t="s">
        <v>88</v>
      </c>
      <c r="B53" s="10" t="s">
        <v>89</v>
      </c>
      <c r="C53" s="24" t="s">
        <v>51</v>
      </c>
      <c r="D53" s="11" t="s">
        <v>52</v>
      </c>
      <c r="E53" s="24">
        <v>12000</v>
      </c>
      <c r="F53" s="75"/>
      <c r="G53" s="76">
        <v>12000</v>
      </c>
      <c r="H53" s="11">
        <v>2017</v>
      </c>
      <c r="I53" s="11">
        <v>2019</v>
      </c>
      <c r="J53" s="11" t="s">
        <v>75</v>
      </c>
      <c r="K53" s="86" t="s">
        <v>90</v>
      </c>
      <c r="L53" s="24">
        <f t="shared" si="2"/>
        <v>226207.15999999997</v>
      </c>
      <c r="M53" s="11">
        <v>209241.61</v>
      </c>
      <c r="N53" s="11">
        <v>16965.55</v>
      </c>
      <c r="O53" s="40">
        <f t="shared" si="1"/>
        <v>226207.15999999997</v>
      </c>
      <c r="P53" s="98">
        <v>209241.61</v>
      </c>
      <c r="Q53" s="40">
        <v>16965.55</v>
      </c>
      <c r="R53" s="141" t="s">
        <v>91</v>
      </c>
    </row>
    <row r="54" spans="1:19" ht="46">
      <c r="A54" s="10" t="s">
        <v>92</v>
      </c>
      <c r="B54" s="10" t="s">
        <v>93</v>
      </c>
      <c r="C54" s="11" t="s">
        <v>51</v>
      </c>
      <c r="D54" s="11" t="s">
        <v>52</v>
      </c>
      <c r="E54" s="51">
        <v>18612</v>
      </c>
      <c r="F54" s="75"/>
      <c r="G54" s="76">
        <v>18612</v>
      </c>
      <c r="H54" s="11">
        <v>2017</v>
      </c>
      <c r="I54" s="11">
        <v>2021</v>
      </c>
      <c r="J54" s="113" t="s">
        <v>75</v>
      </c>
      <c r="K54" s="86" t="s">
        <v>94</v>
      </c>
      <c r="L54" s="24">
        <f t="shared" si="2"/>
        <v>1011471.95</v>
      </c>
      <c r="M54" s="11">
        <v>901059.14</v>
      </c>
      <c r="N54" s="11">
        <v>110412.81</v>
      </c>
      <c r="O54" s="107">
        <f t="shared" si="1"/>
        <v>1036501.3600000001</v>
      </c>
      <c r="P54" s="108">
        <v>926088.55</v>
      </c>
      <c r="Q54" s="107">
        <v>110412.81</v>
      </c>
      <c r="R54" s="157" t="s">
        <v>364</v>
      </c>
    </row>
    <row r="55" spans="1:19" ht="102.75" customHeight="1">
      <c r="A55" s="10" t="s">
        <v>95</v>
      </c>
      <c r="B55" s="38" t="s">
        <v>96</v>
      </c>
      <c r="C55" s="36" t="s">
        <v>56</v>
      </c>
      <c r="D55" s="37" t="s">
        <v>57</v>
      </c>
      <c r="E55" s="39">
        <v>1</v>
      </c>
      <c r="F55" s="75"/>
      <c r="G55" s="54">
        <v>0</v>
      </c>
      <c r="H55" s="24">
        <v>2018</v>
      </c>
      <c r="I55" s="11">
        <v>2023</v>
      </c>
      <c r="J55" s="24" t="s">
        <v>97</v>
      </c>
      <c r="K55" s="86" t="s">
        <v>98</v>
      </c>
      <c r="L55" s="24">
        <f t="shared" si="2"/>
        <v>1858651.83</v>
      </c>
      <c r="M55" s="56">
        <v>1021766.77</v>
      </c>
      <c r="N55" s="56">
        <v>836885.06</v>
      </c>
      <c r="O55" s="56">
        <f t="shared" si="1"/>
        <v>1617691.06</v>
      </c>
      <c r="P55" s="101">
        <v>916555.47</v>
      </c>
      <c r="Q55" s="56">
        <v>701135.59</v>
      </c>
      <c r="R55" s="138" t="s">
        <v>99</v>
      </c>
    </row>
    <row r="56" spans="1:19" ht="153" customHeight="1">
      <c r="A56" s="10" t="s">
        <v>100</v>
      </c>
      <c r="B56" s="10" t="s">
        <v>101</v>
      </c>
      <c r="C56" s="35" t="s">
        <v>51</v>
      </c>
      <c r="D56" s="40" t="s">
        <v>52</v>
      </c>
      <c r="E56" s="24">
        <v>13301</v>
      </c>
      <c r="F56" s="75"/>
      <c r="G56" s="54">
        <v>0</v>
      </c>
      <c r="H56" s="24">
        <v>2019</v>
      </c>
      <c r="I56" s="24">
        <v>2022</v>
      </c>
      <c r="J56" s="24" t="s">
        <v>97</v>
      </c>
      <c r="K56" s="89" t="s">
        <v>102</v>
      </c>
      <c r="L56" s="24">
        <f t="shared" si="2"/>
        <v>6142704.5099999998</v>
      </c>
      <c r="M56" s="24">
        <v>5510288.7400000002</v>
      </c>
      <c r="N56" s="11">
        <v>632415.77</v>
      </c>
      <c r="O56" s="56">
        <f t="shared" si="1"/>
        <v>5697556.6900000004</v>
      </c>
      <c r="P56" s="56">
        <v>5119722.33</v>
      </c>
      <c r="Q56" s="56">
        <v>577834.36</v>
      </c>
      <c r="R56" s="138" t="s">
        <v>103</v>
      </c>
    </row>
    <row r="57" spans="1:19" ht="163.5" customHeight="1">
      <c r="A57" s="10" t="s">
        <v>104</v>
      </c>
      <c r="B57" s="10" t="s">
        <v>105</v>
      </c>
      <c r="C57" s="15"/>
      <c r="D57" s="11"/>
      <c r="E57" s="24">
        <v>1</v>
      </c>
      <c r="F57" s="75"/>
      <c r="G57" s="121">
        <v>1</v>
      </c>
      <c r="H57" s="24">
        <v>2017</v>
      </c>
      <c r="I57" s="120">
        <v>2022</v>
      </c>
      <c r="J57" s="120" t="s">
        <v>75</v>
      </c>
      <c r="K57" s="86" t="s">
        <v>106</v>
      </c>
      <c r="L57" s="24">
        <f t="shared" si="2"/>
        <v>34954381.950000003</v>
      </c>
      <c r="M57" s="11"/>
      <c r="N57" s="11">
        <v>34954381.950000003</v>
      </c>
      <c r="O57" s="11">
        <f t="shared" si="1"/>
        <v>38856846.060000002</v>
      </c>
      <c r="P57" s="11">
        <v>6404117.75</v>
      </c>
      <c r="Q57" s="11">
        <v>32452728.309999999</v>
      </c>
      <c r="R57" s="134" t="s">
        <v>368</v>
      </c>
    </row>
    <row r="58" spans="1:19" s="25" customFormat="1" ht="73.5" customHeight="1">
      <c r="A58" s="10" t="s">
        <v>107</v>
      </c>
      <c r="B58" s="10" t="s">
        <v>108</v>
      </c>
      <c r="C58" s="11" t="s">
        <v>51</v>
      </c>
      <c r="D58" s="11" t="s">
        <v>52</v>
      </c>
      <c r="E58" s="51">
        <v>11352.4</v>
      </c>
      <c r="F58" s="75"/>
      <c r="G58" s="76">
        <v>11352</v>
      </c>
      <c r="H58" s="11">
        <v>2017</v>
      </c>
      <c r="I58" s="11">
        <v>2020</v>
      </c>
      <c r="J58" s="11" t="s">
        <v>75</v>
      </c>
      <c r="K58" s="86" t="s">
        <v>109</v>
      </c>
      <c r="L58" s="24">
        <f t="shared" si="2"/>
        <v>1400717.1800000002</v>
      </c>
      <c r="M58" s="11">
        <v>1295663.06</v>
      </c>
      <c r="N58" s="11">
        <v>105054.12</v>
      </c>
      <c r="O58" s="100">
        <f t="shared" si="1"/>
        <v>1400717.1800000002</v>
      </c>
      <c r="P58" s="100">
        <v>1295663.06</v>
      </c>
      <c r="Q58" s="100">
        <v>105054.12</v>
      </c>
      <c r="R58" s="138" t="s">
        <v>110</v>
      </c>
    </row>
    <row r="59" spans="1:19" s="25" customFormat="1" ht="120.75" customHeight="1">
      <c r="A59" s="10" t="s">
        <v>111</v>
      </c>
      <c r="B59" s="10" t="s">
        <v>112</v>
      </c>
      <c r="C59" s="24" t="s">
        <v>51</v>
      </c>
      <c r="D59" s="11" t="s">
        <v>52</v>
      </c>
      <c r="E59" s="24">
        <v>626250.4</v>
      </c>
      <c r="F59" s="75"/>
      <c r="G59" s="121">
        <v>0</v>
      </c>
      <c r="H59" s="24">
        <v>2019</v>
      </c>
      <c r="I59" s="24">
        <v>2023</v>
      </c>
      <c r="J59" s="11" t="s">
        <v>97</v>
      </c>
      <c r="K59" s="89" t="s">
        <v>113</v>
      </c>
      <c r="L59" s="24">
        <f t="shared" si="2"/>
        <v>5605410.3100000005</v>
      </c>
      <c r="M59" s="11">
        <v>4998471.49</v>
      </c>
      <c r="N59" s="99">
        <v>606938.81999999995</v>
      </c>
      <c r="O59" s="108">
        <f t="shared" si="1"/>
        <v>5109324.3999999994</v>
      </c>
      <c r="P59" s="108">
        <v>4613920.5199999996</v>
      </c>
      <c r="Q59" s="108">
        <v>495403.88</v>
      </c>
      <c r="R59" s="151" t="s">
        <v>367</v>
      </c>
    </row>
    <row r="60" spans="1:19" s="25" customFormat="1" ht="137.25" customHeight="1">
      <c r="A60" s="10" t="s">
        <v>114</v>
      </c>
      <c r="B60" s="10" t="s">
        <v>115</v>
      </c>
      <c r="C60" s="11" t="s">
        <v>56</v>
      </c>
      <c r="D60" s="35" t="s">
        <v>57</v>
      </c>
      <c r="E60" s="24">
        <v>1</v>
      </c>
      <c r="F60" s="75"/>
      <c r="G60" s="54">
        <v>0</v>
      </c>
      <c r="H60" s="24">
        <v>2017</v>
      </c>
      <c r="I60" s="24">
        <v>2023</v>
      </c>
      <c r="J60" s="24" t="s">
        <v>97</v>
      </c>
      <c r="K60" s="86" t="s">
        <v>116</v>
      </c>
      <c r="L60" s="93">
        <f>SUM(M60:N60)</f>
        <v>18305036</v>
      </c>
      <c r="M60" s="93">
        <v>18305036</v>
      </c>
      <c r="N60" s="11"/>
      <c r="O60" s="98">
        <v>10992343.26</v>
      </c>
      <c r="P60" s="98">
        <v>10992343.26</v>
      </c>
      <c r="Q60" s="40"/>
      <c r="R60" s="142" t="s">
        <v>117</v>
      </c>
    </row>
    <row r="61" spans="1:19" ht="109.5" customHeight="1">
      <c r="A61" s="10" t="s">
        <v>118</v>
      </c>
      <c r="B61" s="10" t="s">
        <v>119</v>
      </c>
      <c r="C61" s="24" t="s">
        <v>56</v>
      </c>
      <c r="D61" s="11" t="s">
        <v>57</v>
      </c>
      <c r="E61" s="24">
        <v>1</v>
      </c>
      <c r="F61" s="75"/>
      <c r="G61" s="54">
        <v>1</v>
      </c>
      <c r="H61" s="24">
        <v>2018</v>
      </c>
      <c r="I61" s="24">
        <v>2022</v>
      </c>
      <c r="J61" s="24" t="s">
        <v>75</v>
      </c>
      <c r="K61" s="86" t="s">
        <v>120</v>
      </c>
      <c r="L61" s="24">
        <f t="shared" si="2"/>
        <v>2322686.7199999997</v>
      </c>
      <c r="M61" s="11">
        <v>1021767</v>
      </c>
      <c r="N61" s="97">
        <v>1300919.72</v>
      </c>
      <c r="O61" s="109">
        <v>1931217.12</v>
      </c>
      <c r="P61" s="110" t="s">
        <v>121</v>
      </c>
      <c r="Q61" s="111" t="s">
        <v>122</v>
      </c>
      <c r="R61" s="138" t="s">
        <v>123</v>
      </c>
    </row>
    <row r="62" spans="1:19" ht="104.25" customHeight="1">
      <c r="A62" s="10" t="s">
        <v>124</v>
      </c>
      <c r="B62" s="10" t="s">
        <v>125</v>
      </c>
      <c r="C62" s="11" t="s">
        <v>59</v>
      </c>
      <c r="D62" s="11" t="s">
        <v>60</v>
      </c>
      <c r="E62" s="24">
        <v>1</v>
      </c>
      <c r="F62" s="75"/>
      <c r="G62" s="54">
        <v>1</v>
      </c>
      <c r="H62" s="24">
        <v>2017</v>
      </c>
      <c r="I62" s="51">
        <v>2022</v>
      </c>
      <c r="J62" s="11" t="s">
        <v>75</v>
      </c>
      <c r="K62" s="86" t="s">
        <v>126</v>
      </c>
      <c r="L62" s="24">
        <f t="shared" si="2"/>
        <v>1129554.74</v>
      </c>
      <c r="M62" s="11">
        <v>960121.52</v>
      </c>
      <c r="N62" s="97">
        <v>169433.22</v>
      </c>
      <c r="O62" s="112">
        <f>SUM(P62:Q62)</f>
        <v>1052175.8600000001</v>
      </c>
      <c r="P62" s="108">
        <v>894349.02</v>
      </c>
      <c r="Q62" s="108">
        <v>157826.84</v>
      </c>
      <c r="R62" s="140" t="s">
        <v>127</v>
      </c>
    </row>
    <row r="63" spans="1:19" ht="114.75" customHeight="1">
      <c r="A63" s="10" t="s">
        <v>128</v>
      </c>
      <c r="B63" s="10" t="s">
        <v>129</v>
      </c>
      <c r="C63" s="11" t="s">
        <v>59</v>
      </c>
      <c r="D63" s="11" t="s">
        <v>60</v>
      </c>
      <c r="E63" s="24">
        <v>1</v>
      </c>
      <c r="F63" s="75"/>
      <c r="G63" s="54">
        <v>0</v>
      </c>
      <c r="H63" s="24">
        <v>2019</v>
      </c>
      <c r="I63" s="11">
        <v>2022</v>
      </c>
      <c r="J63" s="11" t="s">
        <v>97</v>
      </c>
      <c r="K63" s="86" t="s">
        <v>130</v>
      </c>
      <c r="L63" s="24">
        <f t="shared" si="2"/>
        <v>10647695.310000001</v>
      </c>
      <c r="M63" s="11">
        <v>10647695.310000001</v>
      </c>
      <c r="N63" s="11">
        <v>0</v>
      </c>
      <c r="O63" s="40">
        <f>SUM(P63:Q63)</f>
        <v>6145695.4000000004</v>
      </c>
      <c r="P63" s="40">
        <v>6145695.4000000004</v>
      </c>
      <c r="Q63" s="40"/>
      <c r="R63" s="138" t="s">
        <v>131</v>
      </c>
    </row>
    <row r="64" spans="1:19" ht="244.5" customHeight="1">
      <c r="A64" s="10" t="s">
        <v>132</v>
      </c>
      <c r="B64" s="10" t="s">
        <v>133</v>
      </c>
      <c r="C64" s="24" t="s">
        <v>59</v>
      </c>
      <c r="D64" s="11" t="s">
        <v>60</v>
      </c>
      <c r="E64" s="24">
        <v>1</v>
      </c>
      <c r="F64" s="75"/>
      <c r="G64" s="54">
        <v>0</v>
      </c>
      <c r="H64" s="120">
        <v>2016</v>
      </c>
      <c r="I64" s="113">
        <v>2022</v>
      </c>
      <c r="J64" s="11" t="s">
        <v>97</v>
      </c>
      <c r="K64" s="86" t="s">
        <v>134</v>
      </c>
      <c r="L64" s="24">
        <f t="shared" si="2"/>
        <v>3381881.78</v>
      </c>
      <c r="M64" s="56">
        <v>3381881.78</v>
      </c>
      <c r="N64" s="11">
        <v>0</v>
      </c>
      <c r="O64" s="11">
        <f>SUM(P64)</f>
        <v>3381881.78</v>
      </c>
      <c r="P64" s="11">
        <v>3381881.78</v>
      </c>
      <c r="Q64" s="11">
        <v>0</v>
      </c>
      <c r="R64" s="138" t="s">
        <v>135</v>
      </c>
    </row>
    <row r="65" spans="1:18" ht="141" customHeight="1">
      <c r="A65" s="10" t="s">
        <v>136</v>
      </c>
      <c r="B65" s="10" t="s">
        <v>137</v>
      </c>
      <c r="C65" s="24" t="s">
        <v>59</v>
      </c>
      <c r="D65" s="11" t="s">
        <v>60</v>
      </c>
      <c r="E65" s="24">
        <v>1</v>
      </c>
      <c r="F65" s="75"/>
      <c r="G65" s="121">
        <v>1</v>
      </c>
      <c r="H65" s="24">
        <v>2017</v>
      </c>
      <c r="I65" s="11">
        <v>2022</v>
      </c>
      <c r="J65" s="11" t="s">
        <v>75</v>
      </c>
      <c r="K65" s="86" t="s">
        <v>138</v>
      </c>
      <c r="L65" s="24">
        <f t="shared" si="2"/>
        <v>5209499.88</v>
      </c>
      <c r="M65" s="11">
        <v>5209499.88</v>
      </c>
      <c r="N65" s="11">
        <v>0</v>
      </c>
      <c r="O65" s="113">
        <f>SUM(P65:Q65)</f>
        <v>5194450.07</v>
      </c>
      <c r="P65" s="113">
        <v>5194450.07</v>
      </c>
      <c r="Q65" s="113">
        <v>0</v>
      </c>
      <c r="R65" s="134" t="s">
        <v>139</v>
      </c>
    </row>
    <row r="66" spans="1:18" s="25" customFormat="1" ht="84.75" customHeight="1">
      <c r="A66" s="10" t="s">
        <v>140</v>
      </c>
      <c r="B66" s="10" t="s">
        <v>141</v>
      </c>
      <c r="C66" s="11" t="s">
        <v>59</v>
      </c>
      <c r="D66" s="11" t="s">
        <v>60</v>
      </c>
      <c r="E66" s="24">
        <v>1</v>
      </c>
      <c r="F66" s="75"/>
      <c r="G66" s="54">
        <v>0</v>
      </c>
      <c r="H66" s="24">
        <v>2020</v>
      </c>
      <c r="I66" s="113">
        <v>2022</v>
      </c>
      <c r="J66" s="113" t="s">
        <v>97</v>
      </c>
      <c r="K66" s="86" t="s">
        <v>142</v>
      </c>
      <c r="L66" s="24">
        <f t="shared" si="2"/>
        <v>3305184</v>
      </c>
      <c r="M66" s="11">
        <v>3305184</v>
      </c>
      <c r="N66" s="11">
        <v>0</v>
      </c>
      <c r="O66" s="113">
        <f>SUM(P66)</f>
        <v>632181.96</v>
      </c>
      <c r="P66" s="113">
        <v>632181.96</v>
      </c>
      <c r="Q66" s="113"/>
      <c r="R66" s="134" t="s">
        <v>143</v>
      </c>
    </row>
    <row r="67" spans="1:18" ht="75" customHeight="1">
      <c r="A67" s="10" t="s">
        <v>144</v>
      </c>
      <c r="B67" s="10" t="s">
        <v>145</v>
      </c>
      <c r="C67" s="24" t="s">
        <v>59</v>
      </c>
      <c r="D67" s="11" t="s">
        <v>60</v>
      </c>
      <c r="E67" s="24">
        <v>1</v>
      </c>
      <c r="F67" s="75"/>
      <c r="G67" s="54">
        <v>0</v>
      </c>
      <c r="H67" s="24">
        <v>2020</v>
      </c>
      <c r="I67" s="11">
        <v>2023</v>
      </c>
      <c r="J67" s="11" t="s">
        <v>97</v>
      </c>
      <c r="K67" s="86" t="s">
        <v>146</v>
      </c>
      <c r="L67" s="24">
        <f t="shared" si="2"/>
        <v>3635561.77</v>
      </c>
      <c r="M67" s="11">
        <v>3635561.77</v>
      </c>
      <c r="N67" s="11">
        <v>0</v>
      </c>
      <c r="O67" s="113">
        <v>1203542.8500000001</v>
      </c>
      <c r="P67" s="113">
        <v>1203542.8500000001</v>
      </c>
      <c r="Q67" s="113">
        <v>0</v>
      </c>
      <c r="R67" s="134" t="s">
        <v>147</v>
      </c>
    </row>
    <row r="68" spans="1:18" ht="48.5">
      <c r="A68" s="10" t="s">
        <v>148</v>
      </c>
      <c r="B68" s="10" t="s">
        <v>149</v>
      </c>
      <c r="C68" s="11" t="s">
        <v>51</v>
      </c>
      <c r="D68" s="32" t="s">
        <v>74</v>
      </c>
      <c r="E68" s="24">
        <v>147397</v>
      </c>
      <c r="F68" s="75"/>
      <c r="G68" s="54">
        <v>0</v>
      </c>
      <c r="H68" s="24">
        <v>2020</v>
      </c>
      <c r="I68" s="11">
        <v>2023</v>
      </c>
      <c r="J68" s="11" t="s">
        <v>97</v>
      </c>
      <c r="K68" s="86" t="s">
        <v>150</v>
      </c>
      <c r="L68" s="24">
        <f>SUM(M68:N68)</f>
        <v>14555180.08</v>
      </c>
      <c r="M68" s="51">
        <v>5550000</v>
      </c>
      <c r="N68" s="51">
        <v>9005180.0800000001</v>
      </c>
      <c r="O68" s="113">
        <f>SUM(P68:Q68)</f>
        <v>3084166.5</v>
      </c>
      <c r="P68" s="113">
        <v>1414124.91</v>
      </c>
      <c r="Q68" s="113">
        <v>1670041.59</v>
      </c>
      <c r="R68" s="134" t="s">
        <v>151</v>
      </c>
    </row>
    <row r="69" spans="1:18" ht="84" customHeight="1">
      <c r="A69" s="14"/>
      <c r="B69" s="14"/>
      <c r="C69" s="11" t="s">
        <v>54</v>
      </c>
      <c r="D69" s="35" t="s">
        <v>152</v>
      </c>
      <c r="E69" s="24">
        <v>8151.48</v>
      </c>
      <c r="F69" s="75"/>
      <c r="G69" s="54">
        <v>0</v>
      </c>
      <c r="H69" s="24"/>
      <c r="I69" s="24"/>
      <c r="J69" s="24"/>
      <c r="K69" s="24"/>
      <c r="L69" s="24">
        <f t="shared" si="2"/>
        <v>0</v>
      </c>
      <c r="M69" s="24"/>
      <c r="N69" s="11"/>
      <c r="O69" s="11"/>
      <c r="P69" s="11"/>
      <c r="Q69" s="11"/>
      <c r="R69" s="143"/>
    </row>
    <row r="70" spans="1:18" ht="75.75" customHeight="1">
      <c r="A70" s="10" t="s">
        <v>153</v>
      </c>
      <c r="B70" s="10" t="s">
        <v>154</v>
      </c>
      <c r="C70" s="34" t="s">
        <v>54</v>
      </c>
      <c r="D70" s="11" t="s">
        <v>55</v>
      </c>
      <c r="E70" s="24">
        <v>18400</v>
      </c>
      <c r="F70" s="75"/>
      <c r="G70" s="121">
        <v>18400</v>
      </c>
      <c r="H70" s="24">
        <v>2020</v>
      </c>
      <c r="I70" s="24">
        <v>2022</v>
      </c>
      <c r="J70" s="24" t="s">
        <v>75</v>
      </c>
      <c r="K70" s="86" t="s">
        <v>106</v>
      </c>
      <c r="L70" s="24">
        <f t="shared" si="2"/>
        <v>25800000</v>
      </c>
      <c r="M70" s="11">
        <v>0</v>
      </c>
      <c r="N70" s="11">
        <v>25800000</v>
      </c>
      <c r="O70" s="113">
        <v>27484770.859999999</v>
      </c>
      <c r="P70" s="113"/>
      <c r="Q70" s="113">
        <v>27484770.859999999</v>
      </c>
      <c r="R70" s="134" t="s">
        <v>155</v>
      </c>
    </row>
    <row r="71" spans="1:18" ht="42" customHeight="1">
      <c r="A71" s="14"/>
      <c r="B71" s="14"/>
      <c r="C71" s="15"/>
      <c r="D71" s="11" t="s">
        <v>156</v>
      </c>
      <c r="E71" s="16"/>
      <c r="F71" s="75"/>
      <c r="G71" s="77"/>
      <c r="H71" s="16"/>
      <c r="I71" s="16"/>
      <c r="J71" s="16"/>
      <c r="K71" s="16"/>
      <c r="L71" s="16"/>
      <c r="M71" s="16"/>
      <c r="N71" s="11"/>
      <c r="O71" s="11"/>
      <c r="P71" s="11"/>
      <c r="Q71" s="11"/>
      <c r="R71" s="144"/>
    </row>
    <row r="72" spans="1:18" ht="105.75" customHeight="1">
      <c r="A72" s="10" t="s">
        <v>157</v>
      </c>
      <c r="B72" s="10" t="s">
        <v>158</v>
      </c>
      <c r="C72" s="11" t="s">
        <v>159</v>
      </c>
      <c r="D72" s="11" t="s">
        <v>160</v>
      </c>
      <c r="E72" s="113">
        <v>7100</v>
      </c>
      <c r="F72" s="75"/>
      <c r="G72" s="114">
        <v>7300</v>
      </c>
      <c r="H72" s="12"/>
      <c r="I72" s="12"/>
      <c r="J72" s="12"/>
      <c r="K72" s="12"/>
      <c r="L72" s="12"/>
      <c r="M72" s="12"/>
      <c r="N72" s="12"/>
      <c r="O72" s="12"/>
      <c r="P72" s="12"/>
      <c r="Q72" s="12"/>
      <c r="R72" s="134" t="s">
        <v>360</v>
      </c>
    </row>
    <row r="73" spans="1:18" ht="197.25" customHeight="1">
      <c r="A73" s="10" t="s">
        <v>161</v>
      </c>
      <c r="B73" s="10" t="s">
        <v>49</v>
      </c>
      <c r="C73" s="11" t="s">
        <v>161</v>
      </c>
      <c r="D73" s="17" t="s">
        <v>162</v>
      </c>
      <c r="E73" s="11"/>
      <c r="F73" s="75"/>
      <c r="G73" s="76"/>
      <c r="H73" s="12"/>
      <c r="I73" s="12"/>
      <c r="J73" s="12"/>
      <c r="K73" s="12"/>
      <c r="L73" s="49">
        <f>SUM(L85,L87,L89,L91,L93,L95,L97,L99,L101,L102)</f>
        <v>60258013.090000004</v>
      </c>
      <c r="M73" s="49">
        <f t="shared" ref="M73" si="3">SUM(M85,M87,M89,M91,M93,M95,M97,M99,M101,M102)</f>
        <v>36530024.880000003</v>
      </c>
      <c r="N73" s="49">
        <f>SUM(N85,N87,N89,N91,N93,N95,N97,N99,N101,N102)</f>
        <v>23727988.209999997</v>
      </c>
      <c r="O73" s="49">
        <f t="shared" ref="O73:Q73" si="4">SUM(O85,O87,O89,O91,O93,O95,O97,O99,O101,O102)</f>
        <v>39701806.359999999</v>
      </c>
      <c r="P73" s="49">
        <f t="shared" si="4"/>
        <v>23976312.07</v>
      </c>
      <c r="Q73" s="49">
        <f t="shared" si="4"/>
        <v>15557997.140000001</v>
      </c>
      <c r="R73" s="137"/>
    </row>
    <row r="74" spans="1:18" ht="127.5" customHeight="1">
      <c r="A74" s="13"/>
      <c r="B74" s="13"/>
      <c r="C74" s="11" t="s">
        <v>163</v>
      </c>
      <c r="D74" s="17" t="s">
        <v>164</v>
      </c>
      <c r="E74" s="11">
        <v>3</v>
      </c>
      <c r="F74" s="75"/>
      <c r="G74" s="76">
        <v>3</v>
      </c>
      <c r="H74" s="12"/>
      <c r="I74" s="12"/>
      <c r="J74" s="12"/>
      <c r="K74" s="12"/>
      <c r="L74" s="49"/>
      <c r="M74" s="11"/>
      <c r="N74" s="11"/>
      <c r="O74" s="11"/>
      <c r="P74" s="11"/>
      <c r="Q74" s="11"/>
      <c r="R74" s="145" t="s">
        <v>165</v>
      </c>
    </row>
    <row r="75" spans="1:18" ht="127.5" customHeight="1">
      <c r="A75" s="13"/>
      <c r="B75" s="13"/>
      <c r="C75" s="11" t="s">
        <v>166</v>
      </c>
      <c r="D75" s="17" t="s">
        <v>167</v>
      </c>
      <c r="E75" s="11">
        <v>3</v>
      </c>
      <c r="F75" s="75"/>
      <c r="G75" s="76">
        <v>3</v>
      </c>
      <c r="H75" s="12"/>
      <c r="I75" s="12"/>
      <c r="J75" s="12"/>
      <c r="K75" s="12"/>
      <c r="L75" s="49"/>
      <c r="M75" s="11"/>
      <c r="N75" s="11"/>
      <c r="O75" s="11"/>
      <c r="P75" s="11"/>
      <c r="Q75" s="11"/>
      <c r="R75" s="145" t="s">
        <v>168</v>
      </c>
    </row>
    <row r="76" spans="1:18" ht="127.5" customHeight="1">
      <c r="A76" s="13"/>
      <c r="B76" s="13"/>
      <c r="C76" s="11" t="s">
        <v>169</v>
      </c>
      <c r="D76" s="17" t="s">
        <v>170</v>
      </c>
      <c r="E76" s="11">
        <v>10</v>
      </c>
      <c r="F76" s="75"/>
      <c r="G76" s="76">
        <v>10</v>
      </c>
      <c r="H76" s="12"/>
      <c r="I76" s="12"/>
      <c r="J76" s="12"/>
      <c r="K76" s="12"/>
      <c r="L76" s="49"/>
      <c r="M76" s="11"/>
      <c r="N76" s="11"/>
      <c r="O76" s="11"/>
      <c r="P76" s="11"/>
      <c r="Q76" s="11"/>
      <c r="R76" s="146" t="s">
        <v>171</v>
      </c>
    </row>
    <row r="77" spans="1:18" ht="127.5" customHeight="1">
      <c r="A77" s="13"/>
      <c r="B77" s="13"/>
      <c r="C77" s="11" t="s">
        <v>172</v>
      </c>
      <c r="D77" s="17" t="s">
        <v>173</v>
      </c>
      <c r="E77" s="11">
        <v>136</v>
      </c>
      <c r="F77" s="75"/>
      <c r="G77" s="76">
        <v>136</v>
      </c>
      <c r="H77" s="12"/>
      <c r="I77" s="12"/>
      <c r="J77" s="12"/>
      <c r="K77" s="12"/>
      <c r="L77" s="49"/>
      <c r="M77" s="11"/>
      <c r="N77" s="11"/>
      <c r="O77" s="11"/>
      <c r="P77" s="11"/>
      <c r="Q77" s="97"/>
      <c r="R77" s="147" t="s">
        <v>174</v>
      </c>
    </row>
    <row r="78" spans="1:18" ht="127.5" customHeight="1">
      <c r="A78" s="13"/>
      <c r="B78" s="13"/>
      <c r="C78" s="11" t="s">
        <v>175</v>
      </c>
      <c r="D78" s="17" t="s">
        <v>176</v>
      </c>
      <c r="E78" s="11">
        <v>55</v>
      </c>
      <c r="F78" s="75"/>
      <c r="G78" s="76">
        <v>55</v>
      </c>
      <c r="H78" s="12"/>
      <c r="I78" s="12"/>
      <c r="J78" s="12"/>
      <c r="K78" s="12"/>
      <c r="L78" s="49"/>
      <c r="M78" s="11"/>
      <c r="N78" s="11"/>
      <c r="O78" s="11"/>
      <c r="P78" s="11"/>
      <c r="Q78" s="11"/>
      <c r="R78" s="148" t="s">
        <v>177</v>
      </c>
    </row>
    <row r="79" spans="1:18" ht="127.5" customHeight="1">
      <c r="A79" s="13"/>
      <c r="B79" s="13"/>
      <c r="C79" s="11" t="s">
        <v>178</v>
      </c>
      <c r="D79" s="17" t="s">
        <v>179</v>
      </c>
      <c r="E79" s="11">
        <v>2</v>
      </c>
      <c r="F79" s="75"/>
      <c r="G79" s="76">
        <v>2</v>
      </c>
      <c r="H79" s="12"/>
      <c r="I79" s="12"/>
      <c r="J79" s="12"/>
      <c r="K79" s="12"/>
      <c r="L79" s="49"/>
      <c r="M79" s="11"/>
      <c r="N79" s="11"/>
      <c r="O79" s="11"/>
      <c r="P79" s="11"/>
      <c r="Q79" s="11"/>
      <c r="R79" s="149" t="s">
        <v>180</v>
      </c>
    </row>
    <row r="80" spans="1:18" ht="75" customHeight="1">
      <c r="A80" s="13"/>
      <c r="B80" s="13"/>
      <c r="C80" s="11" t="s">
        <v>181</v>
      </c>
      <c r="D80" s="17" t="s">
        <v>182</v>
      </c>
      <c r="E80" s="11">
        <v>4648</v>
      </c>
      <c r="F80" s="75"/>
      <c r="G80" s="76">
        <v>4648</v>
      </c>
      <c r="H80" s="12"/>
      <c r="I80" s="12"/>
      <c r="J80" s="12"/>
      <c r="K80" s="12"/>
      <c r="L80" s="11"/>
      <c r="M80" s="11"/>
      <c r="N80" s="11"/>
      <c r="O80" s="11"/>
      <c r="P80" s="11"/>
      <c r="Q80" s="11"/>
      <c r="R80" s="150" t="s">
        <v>183</v>
      </c>
    </row>
    <row r="81" spans="1:18" ht="93.75" customHeight="1">
      <c r="A81" s="13"/>
      <c r="B81" s="13"/>
      <c r="C81" s="11" t="s">
        <v>184</v>
      </c>
      <c r="D81" s="17" t="s">
        <v>185</v>
      </c>
      <c r="E81" s="11">
        <v>2690</v>
      </c>
      <c r="F81" s="75"/>
      <c r="G81" s="114">
        <v>2513</v>
      </c>
      <c r="H81" s="12"/>
      <c r="I81" s="12"/>
      <c r="J81" s="12"/>
      <c r="K81" s="12"/>
      <c r="L81" s="11"/>
      <c r="M81" s="11"/>
      <c r="N81" s="11"/>
      <c r="O81" s="11"/>
      <c r="P81" s="11"/>
      <c r="Q81" s="11"/>
      <c r="R81" s="150" t="s">
        <v>186</v>
      </c>
    </row>
    <row r="82" spans="1:18" ht="62.25" customHeight="1">
      <c r="A82" s="13"/>
      <c r="B82" s="13"/>
      <c r="C82" s="11" t="s">
        <v>187</v>
      </c>
      <c r="D82" s="17" t="s">
        <v>188</v>
      </c>
      <c r="E82" s="11">
        <v>26.28</v>
      </c>
      <c r="F82" s="75"/>
      <c r="G82" s="136">
        <v>25.77</v>
      </c>
      <c r="H82" s="12"/>
      <c r="I82" s="12"/>
      <c r="J82" s="12"/>
      <c r="K82" s="12"/>
      <c r="L82" s="11"/>
      <c r="M82" s="11"/>
      <c r="N82" s="11"/>
      <c r="O82" s="11"/>
      <c r="P82" s="11"/>
      <c r="Q82" s="11"/>
      <c r="R82" s="150" t="s">
        <v>189</v>
      </c>
    </row>
    <row r="83" spans="1:18" ht="132" customHeight="1">
      <c r="A83" s="13"/>
      <c r="B83" s="13"/>
      <c r="C83" s="11" t="s">
        <v>190</v>
      </c>
      <c r="D83" s="17" t="s">
        <v>191</v>
      </c>
      <c r="E83" s="11">
        <v>1101.28</v>
      </c>
      <c r="F83" s="75"/>
      <c r="G83" s="136">
        <v>195.9</v>
      </c>
      <c r="H83" s="12"/>
      <c r="I83" s="12"/>
      <c r="J83" s="12"/>
      <c r="K83" s="12"/>
      <c r="L83" s="11"/>
      <c r="M83" s="11"/>
      <c r="N83" s="11"/>
      <c r="O83" s="11"/>
      <c r="P83" s="11"/>
      <c r="Q83" s="11"/>
      <c r="R83" s="150" t="s">
        <v>192</v>
      </c>
    </row>
    <row r="84" spans="1:18" ht="86.25" customHeight="1">
      <c r="A84" s="13"/>
      <c r="B84" s="13"/>
      <c r="C84" s="11" t="s">
        <v>193</v>
      </c>
      <c r="D84" s="11" t="s">
        <v>194</v>
      </c>
      <c r="E84" s="11">
        <v>14852</v>
      </c>
      <c r="F84" s="75"/>
      <c r="G84" s="114">
        <v>0</v>
      </c>
      <c r="H84" s="12"/>
      <c r="I84" s="12"/>
      <c r="J84" s="12"/>
      <c r="K84" s="12"/>
      <c r="L84" s="11"/>
      <c r="M84" s="11"/>
      <c r="N84" s="11"/>
      <c r="O84" s="48"/>
      <c r="P84" s="48"/>
      <c r="Q84" s="11"/>
      <c r="R84" s="134" t="s">
        <v>195</v>
      </c>
    </row>
    <row r="85" spans="1:18" ht="108.75" customHeight="1">
      <c r="A85" s="10" t="s">
        <v>196</v>
      </c>
      <c r="B85" s="10" t="s">
        <v>197</v>
      </c>
      <c r="C85" s="11" t="s">
        <v>166</v>
      </c>
      <c r="D85" s="17" t="s">
        <v>167</v>
      </c>
      <c r="E85" s="24">
        <v>1</v>
      </c>
      <c r="F85" s="75"/>
      <c r="G85" s="121">
        <v>1</v>
      </c>
      <c r="H85" s="24">
        <v>2018</v>
      </c>
      <c r="I85" s="51">
        <v>2022</v>
      </c>
      <c r="J85" s="11" t="s">
        <v>75</v>
      </c>
      <c r="K85" s="86" t="s">
        <v>198</v>
      </c>
      <c r="L85" s="49">
        <f>SUM(M85:N85)</f>
        <v>296653.08</v>
      </c>
      <c r="M85" s="11">
        <v>246836.47</v>
      </c>
      <c r="N85" s="97">
        <v>49816.61</v>
      </c>
      <c r="O85" s="115">
        <v>296653.08</v>
      </c>
      <c r="P85" s="116">
        <v>246836.47</v>
      </c>
      <c r="Q85" s="117" t="s">
        <v>199</v>
      </c>
      <c r="R85" s="134" t="s">
        <v>200</v>
      </c>
    </row>
    <row r="86" spans="1:18" ht="73.5" customHeight="1">
      <c r="A86" s="14"/>
      <c r="B86" s="14"/>
      <c r="C86" s="24" t="s">
        <v>181</v>
      </c>
      <c r="D86" s="11" t="s">
        <v>182</v>
      </c>
      <c r="E86" s="118">
        <v>196</v>
      </c>
      <c r="F86" s="75"/>
      <c r="G86" s="119">
        <v>196</v>
      </c>
      <c r="H86" s="16"/>
      <c r="I86" s="52"/>
      <c r="J86" s="16"/>
      <c r="K86" s="16"/>
      <c r="L86" s="16"/>
      <c r="M86" s="16"/>
      <c r="N86" s="11"/>
      <c r="O86" s="40"/>
      <c r="P86" s="40"/>
      <c r="Q86" s="11"/>
      <c r="R86" s="144"/>
    </row>
    <row r="87" spans="1:18" ht="123" customHeight="1">
      <c r="A87" s="10" t="s">
        <v>201</v>
      </c>
      <c r="B87" s="10" t="s">
        <v>202</v>
      </c>
      <c r="C87" s="24" t="s">
        <v>166</v>
      </c>
      <c r="D87" s="17" t="s">
        <v>167</v>
      </c>
      <c r="E87" s="24">
        <v>1</v>
      </c>
      <c r="F87" s="75"/>
      <c r="G87" s="121">
        <v>0</v>
      </c>
      <c r="H87" s="24">
        <v>2022</v>
      </c>
      <c r="I87" s="51">
        <v>2021</v>
      </c>
      <c r="J87" s="11" t="s">
        <v>97</v>
      </c>
      <c r="K87" s="86" t="s">
        <v>203</v>
      </c>
      <c r="L87" s="11">
        <f>SUM(M87:N87)</f>
        <v>691188.71000000008</v>
      </c>
      <c r="M87" s="11">
        <v>639349.55000000005</v>
      </c>
      <c r="N87" s="11">
        <v>51839.16</v>
      </c>
      <c r="O87" s="113">
        <f>SUM(P87:Q87)</f>
        <v>728032.24</v>
      </c>
      <c r="P87" s="113">
        <v>594525.56999999995</v>
      </c>
      <c r="Q87" s="113">
        <v>133506.67000000001</v>
      </c>
      <c r="R87" s="134" t="s">
        <v>204</v>
      </c>
    </row>
    <row r="88" spans="1:18" ht="75.75" customHeight="1">
      <c r="A88" s="33"/>
      <c r="B88" s="33"/>
      <c r="C88" s="24" t="s">
        <v>181</v>
      </c>
      <c r="D88" s="11" t="s">
        <v>182</v>
      </c>
      <c r="E88" s="120">
        <v>244</v>
      </c>
      <c r="F88" s="75"/>
      <c r="G88" s="121">
        <v>0</v>
      </c>
      <c r="H88" s="24"/>
      <c r="I88" s="24"/>
      <c r="J88" s="24"/>
      <c r="K88" s="24"/>
      <c r="L88" s="24"/>
      <c r="M88" s="24"/>
      <c r="N88" s="11"/>
      <c r="O88" s="48"/>
      <c r="P88" s="48"/>
      <c r="Q88" s="48"/>
      <c r="R88" s="143"/>
    </row>
    <row r="89" spans="1:18" ht="124.5" customHeight="1">
      <c r="A89" s="10" t="s">
        <v>205</v>
      </c>
      <c r="B89" s="10" t="s">
        <v>206</v>
      </c>
      <c r="C89" s="24" t="s">
        <v>166</v>
      </c>
      <c r="D89" s="17" t="s">
        <v>167</v>
      </c>
      <c r="E89" s="24">
        <v>1</v>
      </c>
      <c r="F89" s="75"/>
      <c r="G89" s="121">
        <v>0</v>
      </c>
      <c r="H89" s="24">
        <v>2018</v>
      </c>
      <c r="I89" s="51">
        <v>2022</v>
      </c>
      <c r="J89" s="11" t="s">
        <v>97</v>
      </c>
      <c r="K89" s="86" t="s">
        <v>207</v>
      </c>
      <c r="L89" s="51">
        <f>SUM(M89:N89)</f>
        <v>432824.62</v>
      </c>
      <c r="M89" s="51">
        <v>386425.44</v>
      </c>
      <c r="N89" s="96">
        <v>46399.18</v>
      </c>
      <c r="O89" s="122" t="s">
        <v>208</v>
      </c>
      <c r="P89" s="123" t="s">
        <v>209</v>
      </c>
      <c r="Q89" s="116">
        <v>34090.53</v>
      </c>
      <c r="R89" s="151" t="s">
        <v>210</v>
      </c>
    </row>
    <row r="90" spans="1:18" ht="74.25" customHeight="1">
      <c r="A90" s="14"/>
      <c r="B90" s="14"/>
      <c r="C90" s="24" t="s">
        <v>181</v>
      </c>
      <c r="D90" s="11" t="s">
        <v>182</v>
      </c>
      <c r="E90" s="120">
        <v>136</v>
      </c>
      <c r="F90" s="75"/>
      <c r="G90" s="121">
        <v>0</v>
      </c>
      <c r="H90" s="24"/>
      <c r="I90" s="24"/>
      <c r="J90" s="24"/>
      <c r="K90" s="24"/>
      <c r="L90" s="24"/>
      <c r="M90" s="24"/>
      <c r="N90" s="11"/>
      <c r="O90" s="98"/>
      <c r="P90" s="98"/>
      <c r="Q90" s="98"/>
      <c r="R90" s="143"/>
    </row>
    <row r="91" spans="1:18" ht="129.75" customHeight="1">
      <c r="A91" s="10" t="s">
        <v>211</v>
      </c>
      <c r="B91" s="10" t="s">
        <v>212</v>
      </c>
      <c r="C91" s="11" t="s">
        <v>163</v>
      </c>
      <c r="D91" s="17" t="s">
        <v>164</v>
      </c>
      <c r="E91" s="120">
        <v>2</v>
      </c>
      <c r="F91" s="75"/>
      <c r="G91" s="121">
        <v>0</v>
      </c>
      <c r="H91" s="24">
        <v>2018</v>
      </c>
      <c r="I91" s="51">
        <v>2022</v>
      </c>
      <c r="J91" s="94" t="s">
        <v>97</v>
      </c>
      <c r="K91" s="86" t="s">
        <v>213</v>
      </c>
      <c r="L91" s="11">
        <f>SUM(M91:N91)</f>
        <v>886813.24</v>
      </c>
      <c r="M91" s="11">
        <v>820302.24</v>
      </c>
      <c r="N91" s="97">
        <v>66511</v>
      </c>
      <c r="O91" s="124">
        <v>899214.7</v>
      </c>
      <c r="P91" s="116">
        <v>747443.63</v>
      </c>
      <c r="Q91" s="125" t="s">
        <v>214</v>
      </c>
      <c r="R91" s="151" t="s">
        <v>215</v>
      </c>
    </row>
    <row r="92" spans="1:18" ht="81" customHeight="1">
      <c r="A92" s="14"/>
      <c r="B92" s="14"/>
      <c r="C92" s="24" t="s">
        <v>181</v>
      </c>
      <c r="D92" s="11" t="s">
        <v>182</v>
      </c>
      <c r="E92" s="120">
        <v>1768</v>
      </c>
      <c r="F92" s="75"/>
      <c r="G92" s="121">
        <v>0</v>
      </c>
      <c r="H92" s="24"/>
      <c r="I92" s="24"/>
      <c r="J92" s="24"/>
      <c r="K92" s="24"/>
      <c r="L92" s="24"/>
      <c r="M92" s="24"/>
      <c r="N92" s="11"/>
      <c r="O92" s="40"/>
      <c r="P92" s="40"/>
      <c r="Q92" s="40"/>
      <c r="R92" s="143"/>
    </row>
    <row r="93" spans="1:18" ht="138.75" customHeight="1">
      <c r="A93" s="10" t="s">
        <v>216</v>
      </c>
      <c r="B93" s="10" t="s">
        <v>217</v>
      </c>
      <c r="C93" s="24" t="s">
        <v>163</v>
      </c>
      <c r="D93" s="11" t="s">
        <v>179</v>
      </c>
      <c r="E93" s="24">
        <v>1</v>
      </c>
      <c r="F93" s="75"/>
      <c r="G93" s="54">
        <v>1</v>
      </c>
      <c r="H93" s="24">
        <v>2017</v>
      </c>
      <c r="I93" s="113">
        <v>2018</v>
      </c>
      <c r="J93" s="11" t="s">
        <v>75</v>
      </c>
      <c r="K93" s="86" t="s">
        <v>218</v>
      </c>
      <c r="L93" s="113">
        <f>SUM(M93:N93)</f>
        <v>40931.300000000003</v>
      </c>
      <c r="M93" s="113">
        <v>34791.46</v>
      </c>
      <c r="N93" s="113">
        <v>6139.84</v>
      </c>
      <c r="O93" s="113">
        <f>SUM(P93:Q93)</f>
        <v>40931.300000000003</v>
      </c>
      <c r="P93" s="113">
        <v>34791.46</v>
      </c>
      <c r="Q93" s="113">
        <v>6139.84</v>
      </c>
      <c r="R93" s="141" t="s">
        <v>219</v>
      </c>
    </row>
    <row r="94" spans="1:18" ht="78" customHeight="1">
      <c r="A94" s="14"/>
      <c r="B94" s="14"/>
      <c r="C94" s="24" t="s">
        <v>181</v>
      </c>
      <c r="D94" s="11" t="s">
        <v>182</v>
      </c>
      <c r="E94" s="24">
        <v>735</v>
      </c>
      <c r="F94" s="75"/>
      <c r="G94" s="54">
        <v>735</v>
      </c>
      <c r="H94" s="24"/>
      <c r="I94" s="24"/>
      <c r="J94" s="24"/>
      <c r="K94" s="24"/>
      <c r="L94" s="24"/>
      <c r="M94" s="24"/>
      <c r="N94" s="11"/>
      <c r="O94" s="48"/>
      <c r="P94" s="48"/>
      <c r="Q94" s="48"/>
      <c r="R94" s="152"/>
    </row>
    <row r="95" spans="1:18" ht="126" customHeight="1">
      <c r="A95" s="10" t="s">
        <v>220</v>
      </c>
      <c r="B95" s="10" t="s">
        <v>221</v>
      </c>
      <c r="C95" s="11" t="s">
        <v>163</v>
      </c>
      <c r="D95" s="17" t="s">
        <v>164</v>
      </c>
      <c r="E95" s="24">
        <v>1</v>
      </c>
      <c r="F95" s="75"/>
      <c r="G95" s="121">
        <v>0</v>
      </c>
      <c r="H95" s="24">
        <v>2018</v>
      </c>
      <c r="I95" s="51">
        <v>2022</v>
      </c>
      <c r="J95" s="11" t="s">
        <v>97</v>
      </c>
      <c r="K95" s="86" t="s">
        <v>222</v>
      </c>
      <c r="L95" s="51">
        <f>SUM(M95:N95)</f>
        <v>827908.37</v>
      </c>
      <c r="M95" s="51">
        <v>765815.24</v>
      </c>
      <c r="N95" s="96">
        <v>62093.13</v>
      </c>
      <c r="O95" s="122" t="s">
        <v>223</v>
      </c>
      <c r="P95" s="122" t="s">
        <v>224</v>
      </c>
      <c r="Q95" s="116" t="s">
        <v>225</v>
      </c>
      <c r="R95" s="151" t="s">
        <v>365</v>
      </c>
    </row>
    <row r="96" spans="1:18" ht="79.5" customHeight="1">
      <c r="A96" s="14"/>
      <c r="B96" s="14"/>
      <c r="C96" s="24" t="s">
        <v>181</v>
      </c>
      <c r="D96" s="11" t="s">
        <v>182</v>
      </c>
      <c r="E96" s="16">
        <v>650</v>
      </c>
      <c r="F96" s="75"/>
      <c r="G96" s="119">
        <v>0</v>
      </c>
      <c r="H96" s="16"/>
      <c r="I96" s="16"/>
      <c r="J96" s="16"/>
      <c r="K96" s="16"/>
      <c r="L96" s="16"/>
      <c r="M96" s="16"/>
      <c r="N96" s="11"/>
      <c r="O96" s="40"/>
      <c r="P96" s="40"/>
      <c r="Q96" s="40"/>
      <c r="R96" s="144"/>
    </row>
    <row r="97" spans="1:18" ht="145.5" customHeight="1">
      <c r="A97" s="10" t="s">
        <v>226</v>
      </c>
      <c r="B97" s="10" t="s">
        <v>227</v>
      </c>
      <c r="C97" s="24" t="s">
        <v>163</v>
      </c>
      <c r="D97" s="11" t="s">
        <v>179</v>
      </c>
      <c r="E97" s="24">
        <v>1</v>
      </c>
      <c r="F97" s="75"/>
      <c r="G97" s="54">
        <v>1</v>
      </c>
      <c r="H97" s="24">
        <v>2017</v>
      </c>
      <c r="I97" s="24">
        <v>2018</v>
      </c>
      <c r="J97" s="24" t="s">
        <v>75</v>
      </c>
      <c r="K97" s="86" t="s">
        <v>228</v>
      </c>
      <c r="L97" s="11">
        <f>SUM(M97:N97)</f>
        <v>40223.919999999998</v>
      </c>
      <c r="M97" s="11">
        <v>34190.19</v>
      </c>
      <c r="N97" s="11">
        <v>6033.73</v>
      </c>
      <c r="O97" s="11">
        <f>SUM(P97:Q97)</f>
        <v>40223.93</v>
      </c>
      <c r="P97" s="11">
        <v>34190.19</v>
      </c>
      <c r="Q97" s="11">
        <v>6033.74</v>
      </c>
      <c r="R97" s="143" t="s">
        <v>229</v>
      </c>
    </row>
    <row r="98" spans="1:18" ht="78" customHeight="1">
      <c r="A98" s="14"/>
      <c r="B98" s="14"/>
      <c r="C98" s="24" t="s">
        <v>181</v>
      </c>
      <c r="D98" s="11" t="s">
        <v>182</v>
      </c>
      <c r="E98" s="16">
        <v>891</v>
      </c>
      <c r="F98" s="75"/>
      <c r="G98" s="77">
        <v>891</v>
      </c>
      <c r="H98" s="16"/>
      <c r="I98" s="16"/>
      <c r="J98" s="16"/>
      <c r="K98" s="16"/>
      <c r="L98" s="16"/>
      <c r="M98" s="16"/>
      <c r="N98" s="11"/>
      <c r="O98" s="11"/>
      <c r="P98" s="11"/>
      <c r="Q98" s="11"/>
      <c r="R98" s="144"/>
    </row>
    <row r="99" spans="1:18" ht="120.75" customHeight="1">
      <c r="A99" s="10" t="s">
        <v>230</v>
      </c>
      <c r="B99" s="10" t="s">
        <v>231</v>
      </c>
      <c r="C99" s="11" t="s">
        <v>184</v>
      </c>
      <c r="D99" s="24" t="s">
        <v>232</v>
      </c>
      <c r="E99" s="24">
        <v>2690</v>
      </c>
      <c r="F99" s="75"/>
      <c r="G99" s="114">
        <v>2513</v>
      </c>
      <c r="H99" s="113">
        <v>2017</v>
      </c>
      <c r="I99" s="113">
        <v>2023</v>
      </c>
      <c r="J99" s="113" t="s">
        <v>97</v>
      </c>
      <c r="K99" s="113" t="s">
        <v>233</v>
      </c>
      <c r="L99" s="113">
        <f>SUM(M99:N99)</f>
        <v>25584758.280000001</v>
      </c>
      <c r="M99" s="113">
        <v>9156733.5199999996</v>
      </c>
      <c r="N99" s="113">
        <v>16428024.76</v>
      </c>
      <c r="O99" s="126">
        <f>SUM(P99:Q99)</f>
        <v>19639819.300000001</v>
      </c>
      <c r="P99" s="126">
        <v>8667280.6500000004</v>
      </c>
      <c r="Q99" s="126">
        <v>10972538.65</v>
      </c>
      <c r="R99" s="134" t="s">
        <v>234</v>
      </c>
    </row>
    <row r="100" spans="1:18" ht="65.25" customHeight="1">
      <c r="A100" s="14"/>
      <c r="B100" s="14"/>
      <c r="C100" s="11" t="s">
        <v>187</v>
      </c>
      <c r="D100" s="11" t="s">
        <v>188</v>
      </c>
      <c r="E100" s="54" t="s">
        <v>235</v>
      </c>
      <c r="F100" s="75"/>
      <c r="G100" s="136">
        <v>25.77</v>
      </c>
      <c r="H100" s="24"/>
      <c r="I100" s="24"/>
      <c r="J100" s="24"/>
      <c r="K100" s="24"/>
      <c r="L100" s="24"/>
      <c r="M100" s="24"/>
      <c r="N100" s="11"/>
      <c r="O100" s="11"/>
      <c r="P100" s="11"/>
      <c r="Q100" s="11"/>
      <c r="R100" s="134" t="s">
        <v>236</v>
      </c>
    </row>
    <row r="101" spans="1:18" s="25" customFormat="1" ht="92">
      <c r="A101" s="10" t="s">
        <v>237</v>
      </c>
      <c r="B101" s="10" t="s">
        <v>238</v>
      </c>
      <c r="C101" s="11" t="s">
        <v>190</v>
      </c>
      <c r="D101" s="11" t="s">
        <v>191</v>
      </c>
      <c r="E101" s="54">
        <v>1101.28</v>
      </c>
      <c r="F101" s="75"/>
      <c r="G101" s="136">
        <v>195.9</v>
      </c>
      <c r="H101" s="113">
        <v>2017</v>
      </c>
      <c r="I101" s="113">
        <v>2023</v>
      </c>
      <c r="J101" s="113" t="s">
        <v>97</v>
      </c>
      <c r="K101" s="113" t="s">
        <v>239</v>
      </c>
      <c r="L101" s="113">
        <f>SUM(M101:N101)</f>
        <v>24643452.200000003</v>
      </c>
      <c r="M101" s="113">
        <v>19637773.780000001</v>
      </c>
      <c r="N101" s="113">
        <v>5005678.42</v>
      </c>
      <c r="O101" s="126">
        <f>SUM(P101:Q101)</f>
        <v>11000608.719999999</v>
      </c>
      <c r="P101" s="126">
        <v>8980946.5999999996</v>
      </c>
      <c r="Q101" s="126">
        <v>2019662.12</v>
      </c>
      <c r="R101" s="134" t="s">
        <v>240</v>
      </c>
    </row>
    <row r="102" spans="1:18" s="25" customFormat="1" ht="78.75" customHeight="1">
      <c r="A102" s="10" t="s">
        <v>241</v>
      </c>
      <c r="B102" s="10" t="s">
        <v>242</v>
      </c>
      <c r="C102" s="24" t="s">
        <v>193</v>
      </c>
      <c r="D102" s="11" t="s">
        <v>194</v>
      </c>
      <c r="E102" s="24">
        <v>14852</v>
      </c>
      <c r="F102" s="75"/>
      <c r="G102" s="121">
        <v>0</v>
      </c>
      <c r="H102" s="24">
        <v>2017</v>
      </c>
      <c r="I102" s="51">
        <v>2023</v>
      </c>
      <c r="J102" s="11" t="s">
        <v>97</v>
      </c>
      <c r="K102" s="86" t="s">
        <v>243</v>
      </c>
      <c r="L102" s="51">
        <f>SUM(M102:N102)</f>
        <v>6813259.3700000001</v>
      </c>
      <c r="M102" s="51">
        <v>4807806.99</v>
      </c>
      <c r="N102" s="51">
        <v>2005452.38</v>
      </c>
      <c r="O102" s="127">
        <f>SUM(P102:Q102)</f>
        <v>7056323.0899999999</v>
      </c>
      <c r="P102" s="127">
        <v>4670297.5</v>
      </c>
      <c r="Q102" s="113">
        <v>2386025.59</v>
      </c>
      <c r="R102" s="134" t="s">
        <v>244</v>
      </c>
    </row>
    <row r="103" spans="1:18" ht="115.5" customHeight="1">
      <c r="A103" s="10" t="s">
        <v>245</v>
      </c>
      <c r="B103" s="10" t="s">
        <v>246</v>
      </c>
      <c r="C103" s="11" t="s">
        <v>247</v>
      </c>
      <c r="D103" s="11" t="s">
        <v>248</v>
      </c>
      <c r="E103" s="113">
        <v>941.27</v>
      </c>
      <c r="F103" s="75"/>
      <c r="G103" s="114">
        <v>1389</v>
      </c>
      <c r="H103" s="12"/>
      <c r="I103" s="12"/>
      <c r="J103" s="12"/>
      <c r="K103" s="12"/>
      <c r="L103" s="12"/>
      <c r="M103" s="12"/>
      <c r="N103" s="12"/>
      <c r="O103" s="12"/>
      <c r="P103" s="12"/>
      <c r="Q103" s="12"/>
      <c r="R103" s="134" t="s">
        <v>361</v>
      </c>
    </row>
    <row r="104" spans="1:18" ht="201.75" customHeight="1">
      <c r="A104" s="10" t="s">
        <v>249</v>
      </c>
      <c r="B104" s="10" t="s">
        <v>49</v>
      </c>
      <c r="C104" s="11" t="s">
        <v>249</v>
      </c>
      <c r="D104" s="17" t="s">
        <v>250</v>
      </c>
      <c r="E104" s="11"/>
      <c r="F104" s="75"/>
      <c r="G104" s="76"/>
      <c r="H104" s="12"/>
      <c r="I104" s="12"/>
      <c r="J104" s="12"/>
      <c r="K104" s="12"/>
      <c r="L104" s="11">
        <f>SUM(M104:N104)</f>
        <v>10073872.059999999</v>
      </c>
      <c r="M104" s="11">
        <f>SUM(M105:M112)</f>
        <v>8565121.4399999995</v>
      </c>
      <c r="N104" s="11">
        <f>SUM(N105:N112)</f>
        <v>1508750.62</v>
      </c>
      <c r="O104" s="11">
        <f>SUM(P104:Q104)</f>
        <v>9479411.7899999991</v>
      </c>
      <c r="P104" s="11">
        <f>SUM(P109:P112)</f>
        <v>8084295.3999999994</v>
      </c>
      <c r="Q104" s="11">
        <f>SUM(Q109:Q112)</f>
        <v>1395116.3900000001</v>
      </c>
      <c r="R104" s="137"/>
    </row>
    <row r="105" spans="1:18" ht="70.5" customHeight="1">
      <c r="A105" s="13"/>
      <c r="B105" s="13"/>
      <c r="C105" s="11" t="s">
        <v>251</v>
      </c>
      <c r="D105" s="17" t="s">
        <v>252</v>
      </c>
      <c r="E105" s="11">
        <v>1</v>
      </c>
      <c r="F105" s="75"/>
      <c r="G105" s="78">
        <v>1</v>
      </c>
      <c r="H105" s="12"/>
      <c r="I105" s="57"/>
      <c r="J105" s="12"/>
      <c r="K105" s="12"/>
      <c r="L105" s="11"/>
      <c r="M105" s="11"/>
      <c r="N105" s="11"/>
      <c r="O105" s="11"/>
      <c r="P105" s="11"/>
      <c r="Q105" s="11"/>
      <c r="R105" s="145" t="s">
        <v>253</v>
      </c>
    </row>
    <row r="106" spans="1:18" ht="52.5" customHeight="1">
      <c r="A106" s="13"/>
      <c r="B106" s="13"/>
      <c r="C106" s="11" t="s">
        <v>254</v>
      </c>
      <c r="D106" s="17" t="s">
        <v>255</v>
      </c>
      <c r="E106" s="11">
        <v>173</v>
      </c>
      <c r="F106" s="75"/>
      <c r="G106" s="114">
        <v>173</v>
      </c>
      <c r="H106" s="12"/>
      <c r="I106" s="12"/>
      <c r="J106" s="12"/>
      <c r="K106" s="12"/>
      <c r="L106" s="11"/>
      <c r="M106" s="11"/>
      <c r="N106" s="11"/>
      <c r="O106" s="11"/>
      <c r="P106" s="11"/>
      <c r="Q106" s="11"/>
      <c r="R106" s="150" t="s">
        <v>256</v>
      </c>
    </row>
    <row r="107" spans="1:18" ht="48" customHeight="1">
      <c r="A107" s="13"/>
      <c r="B107" s="13"/>
      <c r="C107" s="11" t="s">
        <v>257</v>
      </c>
      <c r="D107" s="17" t="s">
        <v>60</v>
      </c>
      <c r="E107" s="11">
        <v>1</v>
      </c>
      <c r="F107" s="75"/>
      <c r="G107" s="114">
        <v>1</v>
      </c>
      <c r="H107" s="12"/>
      <c r="I107" s="12"/>
      <c r="J107" s="12"/>
      <c r="K107" s="12"/>
      <c r="L107" s="11"/>
      <c r="M107" s="11"/>
      <c r="N107" s="11"/>
      <c r="O107" s="11"/>
      <c r="P107" s="11"/>
      <c r="Q107" s="11"/>
      <c r="R107" s="150" t="s">
        <v>258</v>
      </c>
    </row>
    <row r="108" spans="1:18" ht="135.75" customHeight="1">
      <c r="A108" s="13"/>
      <c r="B108" s="13"/>
      <c r="C108" s="11" t="s">
        <v>259</v>
      </c>
      <c r="D108" s="11" t="s">
        <v>260</v>
      </c>
      <c r="E108" s="11">
        <v>5858</v>
      </c>
      <c r="F108" s="75"/>
      <c r="G108" s="114">
        <v>5858</v>
      </c>
      <c r="H108" s="12"/>
      <c r="I108" s="12"/>
      <c r="J108" s="12"/>
      <c r="K108" s="12"/>
      <c r="L108" s="11"/>
      <c r="M108" s="11"/>
      <c r="N108" s="11"/>
      <c r="O108" s="11"/>
      <c r="P108" s="11"/>
      <c r="Q108" s="11"/>
      <c r="R108" s="134" t="s">
        <v>261</v>
      </c>
    </row>
    <row r="109" spans="1:18" ht="101.25" customHeight="1">
      <c r="A109" s="10" t="s">
        <v>262</v>
      </c>
      <c r="B109" s="10" t="s">
        <v>263</v>
      </c>
      <c r="C109" s="24" t="s">
        <v>251</v>
      </c>
      <c r="D109" s="28" t="s">
        <v>252</v>
      </c>
      <c r="E109" s="24">
        <v>1</v>
      </c>
      <c r="F109" s="75"/>
      <c r="G109" s="54">
        <v>1</v>
      </c>
      <c r="H109" s="24">
        <v>2017</v>
      </c>
      <c r="I109" s="51">
        <v>2022</v>
      </c>
      <c r="J109" s="11" t="s">
        <v>75</v>
      </c>
      <c r="K109" s="86" t="s">
        <v>264</v>
      </c>
      <c r="L109" s="51">
        <f>M109+N109</f>
        <v>1335533.8900000001</v>
      </c>
      <c r="M109" s="51">
        <v>1096071.04</v>
      </c>
      <c r="N109" s="51">
        <v>239462.85</v>
      </c>
      <c r="O109" s="113">
        <f>SUM(P109:Q109)</f>
        <v>1335533.8900000001</v>
      </c>
      <c r="P109" s="113">
        <v>1096071.04</v>
      </c>
      <c r="Q109" s="113">
        <v>239462.85</v>
      </c>
      <c r="R109" s="134" t="s">
        <v>265</v>
      </c>
    </row>
    <row r="110" spans="1:18" ht="75.75" customHeight="1">
      <c r="A110" s="10" t="s">
        <v>266</v>
      </c>
      <c r="B110" s="10" t="s">
        <v>267</v>
      </c>
      <c r="C110" s="29" t="s">
        <v>254</v>
      </c>
      <c r="D110" s="28" t="s">
        <v>255</v>
      </c>
      <c r="E110" s="24">
        <v>173</v>
      </c>
      <c r="F110" s="75"/>
      <c r="G110" s="114">
        <v>137</v>
      </c>
      <c r="H110" s="113">
        <v>2016</v>
      </c>
      <c r="I110" s="113">
        <v>2022</v>
      </c>
      <c r="J110" s="128" t="s">
        <v>97</v>
      </c>
      <c r="K110" s="129" t="s">
        <v>268</v>
      </c>
      <c r="L110" s="113">
        <f>SUM(M110:N110)</f>
        <v>6714639</v>
      </c>
      <c r="M110" s="113">
        <v>5707443</v>
      </c>
      <c r="N110" s="113">
        <v>1007196</v>
      </c>
      <c r="O110" s="113">
        <f>SUM(P110:Q110)</f>
        <v>6568726.7199999997</v>
      </c>
      <c r="P110" s="128">
        <v>5609937.6399999997</v>
      </c>
      <c r="Q110" s="128">
        <v>958789.08</v>
      </c>
      <c r="R110" s="134" t="s">
        <v>366</v>
      </c>
    </row>
    <row r="111" spans="1:18" ht="180" customHeight="1">
      <c r="A111" s="10" t="s">
        <v>269</v>
      </c>
      <c r="B111" s="10" t="s">
        <v>270</v>
      </c>
      <c r="C111" s="31" t="s">
        <v>257</v>
      </c>
      <c r="D111" s="32" t="s">
        <v>60</v>
      </c>
      <c r="E111" s="29">
        <v>1</v>
      </c>
      <c r="F111" s="75"/>
      <c r="G111" s="121">
        <v>0</v>
      </c>
      <c r="H111" s="120">
        <v>2017</v>
      </c>
      <c r="I111" s="130">
        <v>2022</v>
      </c>
      <c r="J111" s="131" t="s">
        <v>97</v>
      </c>
      <c r="K111" s="86" t="s">
        <v>271</v>
      </c>
      <c r="L111" s="51">
        <f>SUM(M111:N111)</f>
        <v>1470849</v>
      </c>
      <c r="M111" s="51">
        <v>1250221</v>
      </c>
      <c r="N111" s="51">
        <v>220628</v>
      </c>
      <c r="O111" s="130">
        <f>SUM(P111:Q111)</f>
        <v>1052175.8600000001</v>
      </c>
      <c r="P111" s="115">
        <v>894349.02</v>
      </c>
      <c r="Q111" s="115">
        <v>157826.84</v>
      </c>
      <c r="R111" s="151" t="s">
        <v>272</v>
      </c>
    </row>
    <row r="112" spans="1:18" ht="139.5" customHeight="1">
      <c r="A112" s="10" t="s">
        <v>273</v>
      </c>
      <c r="B112" s="10" t="s">
        <v>274</v>
      </c>
      <c r="C112" s="30" t="s">
        <v>259</v>
      </c>
      <c r="D112" s="27" t="s">
        <v>260</v>
      </c>
      <c r="E112" s="30">
        <v>5858</v>
      </c>
      <c r="F112" s="75"/>
      <c r="G112" s="114">
        <v>6024</v>
      </c>
      <c r="H112" s="113">
        <v>2018</v>
      </c>
      <c r="I112" s="113">
        <v>2022</v>
      </c>
      <c r="J112" s="132" t="s">
        <v>97</v>
      </c>
      <c r="K112" s="129" t="s">
        <v>275</v>
      </c>
      <c r="L112" s="113">
        <f>SUM(M112:N112)</f>
        <v>552850.17000000004</v>
      </c>
      <c r="M112" s="113">
        <v>511386.4</v>
      </c>
      <c r="N112" s="113">
        <v>41463.769999999997</v>
      </c>
      <c r="O112" s="113">
        <f>SUM(P112:Q112)</f>
        <v>522975.32</v>
      </c>
      <c r="P112" s="133">
        <v>483937.7</v>
      </c>
      <c r="Q112" s="133">
        <v>39037.620000000003</v>
      </c>
      <c r="R112" s="134" t="s">
        <v>369</v>
      </c>
    </row>
    <row r="113" spans="1:18" ht="196.5" customHeight="1">
      <c r="A113" s="10" t="s">
        <v>276</v>
      </c>
      <c r="B113" s="10" t="s">
        <v>277</v>
      </c>
      <c r="C113" s="11" t="s">
        <v>278</v>
      </c>
      <c r="D113" s="51" t="s">
        <v>279</v>
      </c>
      <c r="E113" s="79" t="s">
        <v>280</v>
      </c>
      <c r="F113" s="79">
        <v>-0.5</v>
      </c>
      <c r="G113" s="114">
        <v>-1</v>
      </c>
      <c r="H113" s="12"/>
      <c r="I113" s="55"/>
      <c r="J113" s="12"/>
      <c r="K113" s="12"/>
      <c r="L113" s="12"/>
      <c r="M113" s="12"/>
      <c r="N113" s="12"/>
      <c r="O113" s="12"/>
      <c r="P113" s="12"/>
      <c r="Q113" s="12"/>
      <c r="R113" s="134" t="s">
        <v>281</v>
      </c>
    </row>
    <row r="114" spans="1:18" ht="225" customHeight="1">
      <c r="A114" s="10" t="s">
        <v>282</v>
      </c>
      <c r="B114" s="10" t="s">
        <v>49</v>
      </c>
      <c r="C114" s="11" t="s">
        <v>282</v>
      </c>
      <c r="D114" s="17" t="s">
        <v>250</v>
      </c>
      <c r="E114" s="11"/>
      <c r="F114" s="75"/>
      <c r="G114" s="76"/>
      <c r="H114" s="12"/>
      <c r="I114" s="12"/>
      <c r="J114" s="12"/>
      <c r="K114" s="12"/>
      <c r="L114" s="11">
        <f>SUM(M114:N114)</f>
        <v>34498404.490000002</v>
      </c>
      <c r="M114" s="11">
        <f>SUM(M123:M135)</f>
        <v>20351317.66</v>
      </c>
      <c r="N114" s="11">
        <f>SUM(N123:N135)</f>
        <v>14147086.83</v>
      </c>
      <c r="O114" s="11">
        <f t="shared" ref="O114:Q114" si="5">SUM(O123:O135)</f>
        <v>31854304.32</v>
      </c>
      <c r="P114" s="11">
        <f t="shared" si="5"/>
        <v>20013498.59</v>
      </c>
      <c r="Q114" s="11">
        <f t="shared" si="5"/>
        <v>11840805.73</v>
      </c>
      <c r="R114" s="137"/>
    </row>
    <row r="115" spans="1:18" ht="52.5" customHeight="1">
      <c r="A115" s="13"/>
      <c r="B115" s="13"/>
      <c r="C115" s="11" t="s">
        <v>283</v>
      </c>
      <c r="D115" s="17" t="s">
        <v>284</v>
      </c>
      <c r="E115" s="11">
        <v>10.31</v>
      </c>
      <c r="F115" s="75"/>
      <c r="G115" s="114">
        <v>0</v>
      </c>
      <c r="H115" s="12"/>
      <c r="I115" s="12"/>
      <c r="J115" s="12"/>
      <c r="K115" s="12"/>
      <c r="L115" s="11"/>
      <c r="M115" s="11"/>
      <c r="N115" s="11"/>
      <c r="O115" s="11"/>
      <c r="P115" s="11"/>
      <c r="Q115" s="11"/>
      <c r="R115" s="150" t="s">
        <v>285</v>
      </c>
    </row>
    <row r="116" spans="1:18" ht="34.5">
      <c r="A116" s="13"/>
      <c r="B116" s="13"/>
      <c r="C116" s="11" t="s">
        <v>286</v>
      </c>
      <c r="D116" s="17" t="s">
        <v>287</v>
      </c>
      <c r="E116" s="11">
        <v>1</v>
      </c>
      <c r="F116" s="75"/>
      <c r="G116" s="76">
        <v>1</v>
      </c>
      <c r="H116" s="12"/>
      <c r="I116" s="12"/>
      <c r="J116" s="12"/>
      <c r="K116" s="12"/>
      <c r="L116" s="11"/>
      <c r="M116" s="11"/>
      <c r="N116" s="11"/>
      <c r="O116" s="11"/>
      <c r="P116" s="11"/>
      <c r="Q116" s="11"/>
      <c r="R116" s="145" t="s">
        <v>288</v>
      </c>
    </row>
    <row r="117" spans="1:18" ht="46">
      <c r="A117" s="13"/>
      <c r="B117" s="13"/>
      <c r="C117" s="11" t="s">
        <v>289</v>
      </c>
      <c r="D117" s="17" t="s">
        <v>290</v>
      </c>
      <c r="E117" s="11">
        <v>10.34</v>
      </c>
      <c r="F117" s="75"/>
      <c r="G117" s="76">
        <v>10.34</v>
      </c>
      <c r="H117" s="12"/>
      <c r="I117" s="12"/>
      <c r="J117" s="12"/>
      <c r="K117" s="12"/>
      <c r="L117" s="11"/>
      <c r="M117" s="11"/>
      <c r="N117" s="11"/>
      <c r="O117" s="11"/>
      <c r="P117" s="11"/>
      <c r="Q117" s="11"/>
      <c r="R117" s="145" t="s">
        <v>291</v>
      </c>
    </row>
    <row r="118" spans="1:18" ht="34.5">
      <c r="A118" s="13"/>
      <c r="B118" s="13"/>
      <c r="C118" s="11" t="s">
        <v>292</v>
      </c>
      <c r="D118" s="17" t="s">
        <v>293</v>
      </c>
      <c r="E118" s="11">
        <v>18</v>
      </c>
      <c r="F118" s="75"/>
      <c r="G118" s="76">
        <v>18</v>
      </c>
      <c r="H118" s="12"/>
      <c r="I118" s="12"/>
      <c r="J118" s="12"/>
      <c r="K118" s="12"/>
      <c r="L118" s="11"/>
      <c r="M118" s="11"/>
      <c r="N118" s="11"/>
      <c r="O118" s="11"/>
      <c r="P118" s="11"/>
      <c r="Q118" s="11"/>
      <c r="R118" s="145" t="s">
        <v>294</v>
      </c>
    </row>
    <row r="119" spans="1:18" ht="39" customHeight="1">
      <c r="A119" s="13"/>
      <c r="B119" s="13"/>
      <c r="C119" s="11" t="s">
        <v>295</v>
      </c>
      <c r="D119" s="17" t="s">
        <v>296</v>
      </c>
      <c r="E119" s="11">
        <v>9</v>
      </c>
      <c r="F119" s="75"/>
      <c r="G119" s="76">
        <v>9</v>
      </c>
      <c r="H119" s="12"/>
      <c r="I119" s="12"/>
      <c r="J119" s="12"/>
      <c r="K119" s="12"/>
      <c r="L119" s="11"/>
      <c r="M119" s="11"/>
      <c r="N119" s="11"/>
      <c r="O119" s="11"/>
      <c r="P119" s="11"/>
      <c r="Q119" s="11"/>
      <c r="R119" s="145" t="s">
        <v>297</v>
      </c>
    </row>
    <row r="120" spans="1:18" ht="90" customHeight="1">
      <c r="A120" s="13"/>
      <c r="B120" s="13"/>
      <c r="C120" s="11" t="s">
        <v>298</v>
      </c>
      <c r="D120" s="17" t="s">
        <v>299</v>
      </c>
      <c r="E120" s="11">
        <v>1</v>
      </c>
      <c r="F120" s="75"/>
      <c r="G120" s="76">
        <v>1</v>
      </c>
      <c r="H120" s="12"/>
      <c r="I120" s="12"/>
      <c r="J120" s="12"/>
      <c r="K120" s="12"/>
      <c r="L120" s="11"/>
      <c r="M120" s="11"/>
      <c r="N120" s="11"/>
      <c r="O120" s="11"/>
      <c r="P120" s="11"/>
      <c r="Q120" s="11"/>
      <c r="R120" s="94" t="s">
        <v>300</v>
      </c>
    </row>
    <row r="121" spans="1:18" ht="81" customHeight="1">
      <c r="A121" s="13"/>
      <c r="B121" s="13"/>
      <c r="C121" s="11" t="s">
        <v>301</v>
      </c>
      <c r="D121" s="17" t="s">
        <v>302</v>
      </c>
      <c r="E121" s="11">
        <v>1</v>
      </c>
      <c r="F121" s="75"/>
      <c r="G121" s="76">
        <v>1</v>
      </c>
      <c r="H121" s="12"/>
      <c r="I121" s="12"/>
      <c r="J121" s="12"/>
      <c r="K121" s="12"/>
      <c r="L121" s="11"/>
      <c r="M121" s="11"/>
      <c r="N121" s="11"/>
      <c r="O121" s="11"/>
      <c r="P121" s="11"/>
      <c r="Q121" s="11"/>
      <c r="R121" s="145"/>
    </row>
    <row r="122" spans="1:18" ht="57.5">
      <c r="A122" s="13"/>
      <c r="B122" s="13"/>
      <c r="C122" s="11" t="s">
        <v>303</v>
      </c>
      <c r="D122" s="11" t="s">
        <v>304</v>
      </c>
      <c r="E122" s="11">
        <v>49</v>
      </c>
      <c r="F122" s="75"/>
      <c r="G122" s="76">
        <v>49</v>
      </c>
      <c r="H122" s="12"/>
      <c r="I122" s="12"/>
      <c r="J122" s="12"/>
      <c r="K122" s="12"/>
      <c r="L122" s="11"/>
      <c r="M122" s="11"/>
      <c r="N122" s="11"/>
      <c r="O122" s="11"/>
      <c r="P122" s="11"/>
      <c r="Q122" s="11"/>
      <c r="R122" s="138" t="s">
        <v>305</v>
      </c>
    </row>
    <row r="123" spans="1:18" ht="69">
      <c r="A123" s="10" t="s">
        <v>306</v>
      </c>
      <c r="B123" s="10" t="s">
        <v>307</v>
      </c>
      <c r="C123" s="26" t="s">
        <v>289</v>
      </c>
      <c r="D123" s="28" t="s">
        <v>290</v>
      </c>
      <c r="E123" s="29">
        <v>10.34</v>
      </c>
      <c r="F123" s="75"/>
      <c r="G123" s="54">
        <v>4.28</v>
      </c>
      <c r="H123" s="24">
        <v>2017</v>
      </c>
      <c r="I123" s="24">
        <v>2018</v>
      </c>
      <c r="J123" s="24" t="s">
        <v>75</v>
      </c>
      <c r="K123" s="86" t="s">
        <v>308</v>
      </c>
      <c r="L123" s="24">
        <f>SUM(M123:N123)</f>
        <v>1133405.57</v>
      </c>
      <c r="M123" s="24">
        <v>335362.46000000002</v>
      </c>
      <c r="N123" s="11">
        <v>798043.11</v>
      </c>
      <c r="O123" s="11">
        <f>SUM(P123:Q123)</f>
        <v>1133405.57</v>
      </c>
      <c r="P123" s="11">
        <v>335362.46000000002</v>
      </c>
      <c r="Q123" s="11">
        <v>798043.11</v>
      </c>
      <c r="R123" s="138" t="s">
        <v>309</v>
      </c>
    </row>
    <row r="124" spans="1:18" ht="95.25" customHeight="1">
      <c r="A124" s="10" t="s">
        <v>310</v>
      </c>
      <c r="B124" s="10" t="s">
        <v>311</v>
      </c>
      <c r="C124" s="26" t="s">
        <v>289</v>
      </c>
      <c r="D124" s="27" t="s">
        <v>290</v>
      </c>
      <c r="E124" s="30">
        <v>6</v>
      </c>
      <c r="F124" s="75"/>
      <c r="G124" s="54">
        <v>6.06</v>
      </c>
      <c r="H124" s="24">
        <v>2017</v>
      </c>
      <c r="I124" s="24">
        <v>2019</v>
      </c>
      <c r="J124" s="24" t="s">
        <v>75</v>
      </c>
      <c r="K124" s="86" t="s">
        <v>312</v>
      </c>
      <c r="L124" s="11">
        <f>SUM(M124:N124)</f>
        <v>1699859.06</v>
      </c>
      <c r="M124" s="11">
        <v>180000</v>
      </c>
      <c r="N124" s="11">
        <v>1519859.06</v>
      </c>
      <c r="O124" s="11">
        <f>SUM(P124:Q124)</f>
        <v>1083678.78</v>
      </c>
      <c r="P124" s="11">
        <v>164684.78</v>
      </c>
      <c r="Q124" s="11">
        <v>918994</v>
      </c>
      <c r="R124" s="138" t="s">
        <v>313</v>
      </c>
    </row>
    <row r="125" spans="1:18" ht="163.5" customHeight="1">
      <c r="A125" s="10" t="s">
        <v>314</v>
      </c>
      <c r="B125" s="10" t="s">
        <v>315</v>
      </c>
      <c r="C125" s="24" t="s">
        <v>283</v>
      </c>
      <c r="D125" s="24" t="s">
        <v>316</v>
      </c>
      <c r="E125" s="53" t="s">
        <v>317</v>
      </c>
      <c r="F125" s="75"/>
      <c r="G125" s="114">
        <v>1.1000000000000001</v>
      </c>
      <c r="H125" s="11">
        <v>2019</v>
      </c>
      <c r="I125" s="113">
        <v>2023</v>
      </c>
      <c r="J125" s="11" t="s">
        <v>318</v>
      </c>
      <c r="K125" s="11" t="s">
        <v>319</v>
      </c>
      <c r="L125" s="11">
        <v>10647354.289999999</v>
      </c>
      <c r="M125" s="11">
        <v>3472611.43</v>
      </c>
      <c r="N125" s="11">
        <v>7174742.8600000003</v>
      </c>
      <c r="O125" s="113">
        <f>P125+Q125</f>
        <v>10142583.75</v>
      </c>
      <c r="P125" s="113">
        <v>3460344.3</v>
      </c>
      <c r="Q125" s="113">
        <v>6682239.4500000002</v>
      </c>
      <c r="R125" s="134" t="s">
        <v>320</v>
      </c>
    </row>
    <row r="126" spans="1:18" ht="42.75" customHeight="1">
      <c r="A126" s="14"/>
      <c r="B126" s="14"/>
      <c r="C126" s="24" t="s">
        <v>292</v>
      </c>
      <c r="D126" s="11" t="s">
        <v>321</v>
      </c>
      <c r="E126" s="24">
        <v>7</v>
      </c>
      <c r="F126" s="75"/>
      <c r="G126" s="114">
        <v>1</v>
      </c>
      <c r="H126" s="24"/>
      <c r="I126" s="24"/>
      <c r="J126" s="24"/>
      <c r="K126" s="24"/>
      <c r="L126" s="24"/>
      <c r="M126" s="24"/>
      <c r="N126" s="11"/>
      <c r="O126" s="11"/>
      <c r="P126" s="11"/>
      <c r="Q126" s="11"/>
      <c r="R126" s="134" t="s">
        <v>322</v>
      </c>
    </row>
    <row r="127" spans="1:18" ht="85.5" customHeight="1">
      <c r="A127" s="10" t="s">
        <v>323</v>
      </c>
      <c r="B127" s="10" t="s">
        <v>324</v>
      </c>
      <c r="C127" s="24" t="s">
        <v>292</v>
      </c>
      <c r="D127" s="27" t="s">
        <v>293</v>
      </c>
      <c r="E127" s="24">
        <v>1</v>
      </c>
      <c r="F127" s="75"/>
      <c r="G127" s="54">
        <v>1</v>
      </c>
      <c r="H127" s="24">
        <v>2018</v>
      </c>
      <c r="I127" s="24">
        <v>2019</v>
      </c>
      <c r="J127" s="24" t="s">
        <v>75</v>
      </c>
      <c r="K127" s="86" t="s">
        <v>325</v>
      </c>
      <c r="L127" s="24">
        <f>SUM(M127:N127)</f>
        <v>75204</v>
      </c>
      <c r="M127" s="24">
        <v>35698</v>
      </c>
      <c r="N127" s="11">
        <v>39506</v>
      </c>
      <c r="O127" s="11">
        <f>SUM(P127:Q127)</f>
        <v>69606.45</v>
      </c>
      <c r="P127" s="11">
        <v>35698</v>
      </c>
      <c r="Q127" s="11">
        <v>33908.449999999997</v>
      </c>
      <c r="R127" s="138" t="s">
        <v>326</v>
      </c>
    </row>
    <row r="128" spans="1:18" s="25" customFormat="1" ht="57.5">
      <c r="A128" s="10" t="s">
        <v>327</v>
      </c>
      <c r="B128" s="10" t="s">
        <v>328</v>
      </c>
      <c r="C128" s="24" t="s">
        <v>283</v>
      </c>
      <c r="D128" s="11" t="s">
        <v>316</v>
      </c>
      <c r="E128" s="54" t="s">
        <v>329</v>
      </c>
      <c r="F128" s="75"/>
      <c r="G128" s="54">
        <v>0</v>
      </c>
      <c r="H128" s="24">
        <v>2020</v>
      </c>
      <c r="I128" s="113">
        <v>2023</v>
      </c>
      <c r="J128" s="113" t="s">
        <v>97</v>
      </c>
      <c r="K128" s="113" t="s">
        <v>330</v>
      </c>
      <c r="L128" s="127">
        <f>SUM(M128:N128)</f>
        <v>1430346.88</v>
      </c>
      <c r="M128" s="113">
        <v>284656.39</v>
      </c>
      <c r="N128" s="113">
        <v>1145690.49</v>
      </c>
      <c r="O128" s="113">
        <f>P128+Q128</f>
        <v>126000</v>
      </c>
      <c r="P128" s="113">
        <v>126000</v>
      </c>
      <c r="Q128" s="113">
        <v>0</v>
      </c>
      <c r="R128" s="134" t="s">
        <v>331</v>
      </c>
    </row>
    <row r="129" spans="1:18" ht="34.5">
      <c r="A129" s="14"/>
      <c r="B129" s="14"/>
      <c r="C129" s="16" t="s">
        <v>292</v>
      </c>
      <c r="D129" s="48" t="s">
        <v>321</v>
      </c>
      <c r="E129" s="16">
        <v>1</v>
      </c>
      <c r="F129" s="75"/>
      <c r="G129" s="77">
        <v>0</v>
      </c>
      <c r="H129" s="16"/>
      <c r="I129" s="16"/>
      <c r="J129" s="16"/>
      <c r="K129" s="16"/>
      <c r="L129" s="16"/>
      <c r="M129" s="16"/>
      <c r="N129" s="11"/>
      <c r="O129" s="11"/>
      <c r="P129" s="11"/>
      <c r="Q129" s="11"/>
      <c r="R129" s="153" t="s">
        <v>332</v>
      </c>
    </row>
    <row r="130" spans="1:18" ht="75.75" customHeight="1">
      <c r="A130" s="10" t="s">
        <v>333</v>
      </c>
      <c r="B130" s="10" t="s">
        <v>334</v>
      </c>
      <c r="C130" s="47" t="s">
        <v>292</v>
      </c>
      <c r="D130" s="44" t="s">
        <v>293</v>
      </c>
      <c r="E130" s="39">
        <v>1</v>
      </c>
      <c r="F130" s="75"/>
      <c r="G130" s="54">
        <v>1</v>
      </c>
      <c r="H130" s="24">
        <v>2018</v>
      </c>
      <c r="I130" s="24">
        <v>2019</v>
      </c>
      <c r="J130" s="24" t="s">
        <v>75</v>
      </c>
      <c r="K130" s="86" t="s">
        <v>335</v>
      </c>
      <c r="L130" s="24">
        <f>SUM(M130:N130)</f>
        <v>82952</v>
      </c>
      <c r="M130" s="24">
        <v>35698</v>
      </c>
      <c r="N130" s="11">
        <v>47254</v>
      </c>
      <c r="O130" s="11">
        <f>SUM(P130:Q130)</f>
        <v>82185.36</v>
      </c>
      <c r="P130" s="11">
        <v>35698</v>
      </c>
      <c r="Q130" s="11">
        <v>46487.360000000001</v>
      </c>
      <c r="R130" s="138" t="s">
        <v>336</v>
      </c>
    </row>
    <row r="131" spans="1:18" ht="58.5" customHeight="1">
      <c r="A131" s="10" t="s">
        <v>337</v>
      </c>
      <c r="B131" s="10" t="s">
        <v>338</v>
      </c>
      <c r="C131" s="47" t="s">
        <v>292</v>
      </c>
      <c r="D131" s="45" t="s">
        <v>293</v>
      </c>
      <c r="E131" s="39">
        <v>8</v>
      </c>
      <c r="F131" s="75"/>
      <c r="G131" s="54">
        <v>8</v>
      </c>
      <c r="H131" s="24">
        <v>2018</v>
      </c>
      <c r="I131" s="24">
        <v>2018</v>
      </c>
      <c r="J131" s="24" t="s">
        <v>75</v>
      </c>
      <c r="K131" s="86" t="s">
        <v>339</v>
      </c>
      <c r="L131" s="11">
        <f>SUM(M131:N131)</f>
        <v>827754</v>
      </c>
      <c r="M131" s="11">
        <v>293760</v>
      </c>
      <c r="N131" s="11">
        <v>533994</v>
      </c>
      <c r="O131" s="11">
        <f>SUM(P131:Q131)</f>
        <v>759282.15</v>
      </c>
      <c r="P131" s="11">
        <v>293760</v>
      </c>
      <c r="Q131" s="11">
        <v>465522.15</v>
      </c>
      <c r="R131" s="138" t="s">
        <v>340</v>
      </c>
    </row>
    <row r="132" spans="1:18" ht="34.5">
      <c r="A132" s="10" t="s">
        <v>341</v>
      </c>
      <c r="B132" s="10" t="s">
        <v>342</v>
      </c>
      <c r="C132" s="47" t="s">
        <v>295</v>
      </c>
      <c r="D132" s="45" t="s">
        <v>296</v>
      </c>
      <c r="E132" s="39">
        <v>9</v>
      </c>
      <c r="F132" s="75"/>
      <c r="G132" s="54">
        <v>9</v>
      </c>
      <c r="H132" s="24">
        <v>2016</v>
      </c>
      <c r="I132" s="24">
        <v>2019</v>
      </c>
      <c r="J132" s="24" t="s">
        <v>75</v>
      </c>
      <c r="K132" s="86" t="s">
        <v>343</v>
      </c>
      <c r="L132" s="11">
        <f>SUM(M132:N132)</f>
        <v>1655525.69</v>
      </c>
      <c r="M132" s="11">
        <v>1407196.83</v>
      </c>
      <c r="N132" s="11">
        <v>248328.86</v>
      </c>
      <c r="O132" s="11">
        <f>SUM(P132:Q132)</f>
        <v>1655525.06</v>
      </c>
      <c r="P132" s="11">
        <v>1377987.43</v>
      </c>
      <c r="Q132" s="11">
        <v>277537.63</v>
      </c>
      <c r="R132" s="138" t="s">
        <v>344</v>
      </c>
    </row>
    <row r="133" spans="1:18" ht="76.5" customHeight="1">
      <c r="A133" s="63"/>
      <c r="B133" s="63"/>
      <c r="C133" s="95" t="s">
        <v>301</v>
      </c>
      <c r="D133" s="17" t="s">
        <v>302</v>
      </c>
      <c r="E133" s="65">
        <v>1</v>
      </c>
      <c r="F133" s="80"/>
      <c r="G133" s="81">
        <v>1</v>
      </c>
      <c r="H133" s="66"/>
      <c r="I133" s="66"/>
      <c r="J133" s="66"/>
      <c r="K133" s="90"/>
      <c r="L133" s="48"/>
      <c r="M133" s="48"/>
      <c r="N133" s="48"/>
      <c r="O133" s="48"/>
      <c r="P133" s="48"/>
      <c r="Q133" s="48"/>
      <c r="R133" s="154"/>
    </row>
    <row r="134" spans="1:18" ht="34.5">
      <c r="A134" s="63" t="s">
        <v>345</v>
      </c>
      <c r="B134" s="63" t="s">
        <v>346</v>
      </c>
      <c r="C134" s="64" t="s">
        <v>286</v>
      </c>
      <c r="D134" s="73" t="s">
        <v>287</v>
      </c>
      <c r="E134" s="65">
        <v>1</v>
      </c>
      <c r="F134" s="80"/>
      <c r="G134" s="81">
        <v>1</v>
      </c>
      <c r="H134" s="66">
        <v>2018</v>
      </c>
      <c r="I134" s="66">
        <v>2020</v>
      </c>
      <c r="J134" s="66" t="s">
        <v>75</v>
      </c>
      <c r="K134" s="90" t="s">
        <v>347</v>
      </c>
      <c r="L134" s="66">
        <f>SUM(M134:N134)</f>
        <v>239943</v>
      </c>
      <c r="M134" s="66">
        <v>203951.55</v>
      </c>
      <c r="N134" s="48">
        <v>35991.449999999997</v>
      </c>
      <c r="O134" s="48">
        <f>SUM(P134:Q134)</f>
        <v>95977.2</v>
      </c>
      <c r="P134" s="48">
        <v>81580.62</v>
      </c>
      <c r="Q134" s="48">
        <v>14396.58</v>
      </c>
      <c r="R134" s="155" t="s">
        <v>348</v>
      </c>
    </row>
    <row r="135" spans="1:18" ht="72" customHeight="1">
      <c r="A135" s="67" t="s">
        <v>349</v>
      </c>
      <c r="B135" s="68" t="s">
        <v>350</v>
      </c>
      <c r="C135" s="69" t="s">
        <v>303</v>
      </c>
      <c r="D135" s="46" t="s">
        <v>351</v>
      </c>
      <c r="E135" s="70">
        <v>49</v>
      </c>
      <c r="F135" s="75"/>
      <c r="G135" s="84">
        <v>49</v>
      </c>
      <c r="H135" s="71">
        <v>2019</v>
      </c>
      <c r="I135" s="71">
        <v>2021</v>
      </c>
      <c r="J135" s="71" t="s">
        <v>75</v>
      </c>
      <c r="K135" s="91" t="s">
        <v>352</v>
      </c>
      <c r="L135" s="72">
        <f>SUM(M135:N135)</f>
        <v>16706060</v>
      </c>
      <c r="M135" s="72">
        <v>14102383</v>
      </c>
      <c r="N135" s="72">
        <v>2603677</v>
      </c>
      <c r="O135" s="72">
        <v>16706060</v>
      </c>
      <c r="P135" s="72">
        <v>14102383</v>
      </c>
      <c r="Q135" s="72">
        <v>2603677</v>
      </c>
      <c r="R135" s="156" t="s">
        <v>353</v>
      </c>
    </row>
    <row r="136" spans="1:18">
      <c r="A136" s="59"/>
      <c r="B136" s="59"/>
      <c r="C136" s="58"/>
      <c r="D136" s="58"/>
      <c r="E136" s="60"/>
      <c r="F136" s="58"/>
      <c r="G136" s="60"/>
      <c r="H136" s="60"/>
      <c r="I136" s="60"/>
      <c r="J136" s="60"/>
      <c r="K136" s="61"/>
      <c r="L136" s="58"/>
      <c r="M136" s="58"/>
      <c r="N136" s="58"/>
      <c r="O136" s="58"/>
      <c r="P136" s="58"/>
      <c r="Q136" s="58"/>
      <c r="R136" s="62"/>
    </row>
    <row r="137" spans="1:18" ht="37.5" customHeight="1">
      <c r="A137" s="182" t="s">
        <v>354</v>
      </c>
      <c r="B137" s="182"/>
      <c r="C137" s="182"/>
      <c r="D137" s="182"/>
      <c r="E137" s="182"/>
      <c r="F137" s="182"/>
      <c r="G137" s="182"/>
      <c r="H137" s="182"/>
      <c r="I137" s="182"/>
      <c r="J137" s="182"/>
      <c r="K137" s="182"/>
      <c r="L137" s="182"/>
      <c r="M137" s="182"/>
      <c r="N137" s="182"/>
      <c r="O137" s="182"/>
      <c r="P137" s="182"/>
      <c r="Q137" s="182"/>
      <c r="R137" s="182"/>
    </row>
    <row r="138" spans="1:18" ht="27" customHeight="1">
      <c r="A138" s="182" t="s">
        <v>355</v>
      </c>
      <c r="B138" s="182"/>
      <c r="C138" s="182"/>
      <c r="D138" s="182"/>
      <c r="E138" s="182"/>
      <c r="F138" s="182"/>
      <c r="G138" s="182"/>
      <c r="H138" s="182"/>
      <c r="I138" s="182"/>
      <c r="J138" s="182"/>
      <c r="K138" s="182"/>
      <c r="L138" s="182"/>
      <c r="M138" s="182"/>
      <c r="N138" s="182"/>
      <c r="O138" s="182"/>
      <c r="P138" s="182"/>
      <c r="Q138" s="182"/>
      <c r="R138" s="182"/>
    </row>
    <row r="139" spans="1:18" ht="38.25" customHeight="1">
      <c r="A139" s="178" t="s">
        <v>356</v>
      </c>
      <c r="B139" s="179"/>
      <c r="C139" s="179"/>
      <c r="D139" s="179"/>
      <c r="E139" s="179"/>
      <c r="F139" s="179"/>
      <c r="G139" s="179"/>
      <c r="H139" s="179"/>
      <c r="I139" s="179"/>
      <c r="J139" s="179"/>
      <c r="K139" s="179"/>
      <c r="L139" s="179"/>
      <c r="M139" s="179"/>
      <c r="N139" s="179"/>
      <c r="O139" s="179"/>
      <c r="P139" s="179"/>
      <c r="Q139" s="179"/>
      <c r="R139" s="179"/>
    </row>
    <row r="140" spans="1:18" ht="27" customHeight="1">
      <c r="A140" s="178" t="s">
        <v>357</v>
      </c>
      <c r="B140" s="179"/>
      <c r="C140" s="179"/>
      <c r="D140" s="179"/>
      <c r="E140" s="179"/>
      <c r="F140" s="179"/>
      <c r="G140" s="179"/>
      <c r="H140" s="179"/>
      <c r="I140" s="179"/>
      <c r="J140" s="179"/>
      <c r="K140" s="179"/>
      <c r="L140" s="179"/>
      <c r="M140" s="179"/>
      <c r="N140" s="179"/>
      <c r="O140" s="179"/>
      <c r="P140" s="179"/>
      <c r="Q140" s="179"/>
      <c r="R140" s="179"/>
    </row>
    <row r="141" spans="1:18" ht="18.75" customHeight="1">
      <c r="A141" s="178" t="s">
        <v>358</v>
      </c>
      <c r="B141" s="179"/>
      <c r="C141" s="179"/>
      <c r="D141" s="179"/>
      <c r="E141" s="179"/>
      <c r="F141" s="179"/>
      <c r="G141" s="179"/>
      <c r="H141" s="179"/>
      <c r="I141" s="179"/>
      <c r="J141" s="179"/>
      <c r="K141" s="179"/>
      <c r="L141" s="179"/>
      <c r="M141" s="179"/>
      <c r="N141" s="179"/>
      <c r="O141" s="179"/>
      <c r="P141" s="179"/>
      <c r="Q141" s="179"/>
      <c r="R141" s="179"/>
    </row>
    <row r="142" spans="1:18" ht="27" customHeight="1">
      <c r="A142" s="178" t="s">
        <v>359</v>
      </c>
      <c r="B142" s="179"/>
      <c r="C142" s="179"/>
      <c r="D142" s="179"/>
      <c r="E142" s="179"/>
      <c r="F142" s="179"/>
      <c r="G142" s="179"/>
      <c r="H142" s="179"/>
      <c r="I142" s="179"/>
      <c r="J142" s="179"/>
      <c r="K142" s="179"/>
      <c r="L142" s="179"/>
      <c r="M142" s="179"/>
      <c r="N142" s="179"/>
      <c r="O142" s="179"/>
      <c r="P142" s="179"/>
      <c r="Q142" s="179"/>
      <c r="R142" s="179"/>
    </row>
    <row r="143" spans="1:18" ht="48" customHeight="1">
      <c r="A143" s="7"/>
      <c r="B143" s="7"/>
      <c r="C143" s="7"/>
      <c r="D143" s="7"/>
      <c r="E143" s="7"/>
      <c r="F143" s="7"/>
      <c r="G143" s="7"/>
      <c r="H143" s="7"/>
      <c r="I143" s="7"/>
      <c r="J143" s="7"/>
      <c r="K143" s="7"/>
      <c r="L143" s="7"/>
      <c r="M143" s="7"/>
      <c r="N143" s="7"/>
      <c r="O143" s="7"/>
      <c r="P143" s="7"/>
      <c r="Q143" s="7"/>
      <c r="R143" s="7"/>
    </row>
    <row r="144" spans="1:18" ht="15">
      <c r="A144" s="6"/>
    </row>
  </sheetData>
  <mergeCells count="34">
    <mergeCell ref="A24:R24"/>
    <mergeCell ref="A25:D25"/>
    <mergeCell ref="F15:P15"/>
    <mergeCell ref="J18:M18"/>
    <mergeCell ref="A28:R28"/>
    <mergeCell ref="E23:R23"/>
    <mergeCell ref="A142:R142"/>
    <mergeCell ref="A140:R140"/>
    <mergeCell ref="A139:R139"/>
    <mergeCell ref="A16:R16"/>
    <mergeCell ref="A19:R19"/>
    <mergeCell ref="A138:R138"/>
    <mergeCell ref="A141:R141"/>
    <mergeCell ref="O37:Q37"/>
    <mergeCell ref="R37:R38"/>
    <mergeCell ref="A30:R30"/>
    <mergeCell ref="A29:D29"/>
    <mergeCell ref="E29:R29"/>
    <mergeCell ref="A23:D23"/>
    <mergeCell ref="A137:R137"/>
    <mergeCell ref="H37:K37"/>
    <mergeCell ref="A17:R17"/>
    <mergeCell ref="A37:A38"/>
    <mergeCell ref="B37:B38"/>
    <mergeCell ref="C37:G37"/>
    <mergeCell ref="L37:N37"/>
    <mergeCell ref="E25:R25"/>
    <mergeCell ref="A26:R26"/>
    <mergeCell ref="A27:D27"/>
    <mergeCell ref="E27:R27"/>
    <mergeCell ref="A31:D31"/>
    <mergeCell ref="E31:R31"/>
    <mergeCell ref="A32:R32"/>
    <mergeCell ref="A33:R33"/>
  </mergeCells>
  <pageMargins left="0.70866141732283472" right="0.70866141732283472" top="0.74803149606299213" bottom="0.74803149606299213" header="0.31496062992125984" footer="0.31496062992125984"/>
  <pageSetup paperSize="9" scale="50" fitToHeight="0" orientation="landscape" r:id="rId1"/>
  <headerFooter alignWithMargins="0"/>
  <ignoredErrors>
    <ignoredError sqref="L135 L67:L68 L70 L85 L60:L61 L91" formulaRange="1"/>
    <ignoredError sqref="E100 E113 E125 E128" numberStoredAsText="1"/>
    <ignoredError sqref="O6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0EEB513B18D3498EA07ABA383818DE" ma:contentTypeVersion="4" ma:contentTypeDescription="Create a new document." ma:contentTypeScope="" ma:versionID="ec33410743a04eb3057c6096e266b2a9">
  <xsd:schema xmlns:xsd="http://www.w3.org/2001/XMLSchema" xmlns:xs="http://www.w3.org/2001/XMLSchema" xmlns:p="http://schemas.microsoft.com/office/2006/metadata/properties" xmlns:ns2="0f1b6211-af94-4103-917b-42bed8a6932d" xmlns:ns3="a5587eec-72ae-458d-8672-d225957edd1e" targetNamespace="http://schemas.microsoft.com/office/2006/metadata/properties" ma:root="true" ma:fieldsID="452bdc6d51d6c2afd150adb0d653ffcf" ns2:_="" ns3:_="">
    <xsd:import namespace="0f1b6211-af94-4103-917b-42bed8a6932d"/>
    <xsd:import namespace="a5587eec-72ae-458d-8672-d225957edd1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1b6211-af94-4103-917b-42bed8a693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587eec-72ae-458d-8672-d225957edd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109F17-D3D2-43FE-AF83-C637C38AC922}">
  <ds:schemaRefs>
    <ds:schemaRef ds:uri="http://schemas.microsoft.com/office/2006/metadata/properties"/>
    <ds:schemaRef ds:uri="a5587eec-72ae-458d-8672-d225957edd1e"/>
    <ds:schemaRef ds:uri="http://purl.org/dc/terms/"/>
    <ds:schemaRef ds:uri="http://schemas.openxmlformats.org/package/2006/metadata/core-properties"/>
    <ds:schemaRef ds:uri="0f1b6211-af94-4103-917b-42bed8a6932d"/>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2.xml><?xml version="1.0" encoding="utf-8"?>
<ds:datastoreItem xmlns:ds="http://schemas.openxmlformats.org/officeDocument/2006/customXml" ds:itemID="{4B22003B-715D-4B07-9FA8-3892AF63C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1b6211-af94-4103-917b-42bed8a6932d"/>
    <ds:schemaRef ds:uri="a5587eec-72ae-458d-8672-d225957edd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1B731F-0DA1-42B6-833D-30BAEC1956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Manager/>
  <Company>IRD prie VRM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Eglė Šarkauskaitė</dc:creator>
  <cp:keywords/>
  <dc:description/>
  <cp:lastModifiedBy>Windows User</cp:lastModifiedBy>
  <cp:revision/>
  <cp:lastPrinted>2023-02-07T09:26:00Z</cp:lastPrinted>
  <dcterms:created xsi:type="dcterms:W3CDTF">2020-01-23T06:42:18Z</dcterms:created>
  <dcterms:modified xsi:type="dcterms:W3CDTF">2023-02-21T08:09:14Z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0x010100120EEB513B18D3498EA07ABA383818DE</vt:lpwstr>
  </property>
</Properties>
</file>