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9" activeTab="6"/>
  </bookViews>
  <sheets>
    <sheet name="VRA3_2" sheetId="1" r:id="rId1"/>
    <sheet name="FBA2_2" sheetId="2" r:id="rId2"/>
    <sheet name="20finans_sum4" sheetId="3" r:id="rId3"/>
    <sheet name="20finans_sum5" sheetId="4" r:id="rId4"/>
    <sheet name="pinigu srautu 5-2" sheetId="5" r:id="rId5"/>
    <sheet name="4gr.turto_atask1" sheetId="6" r:id="rId6"/>
    <sheet name="10KT_paj2" sheetId="7" r:id="rId7"/>
    <sheet name="25-1segment" sheetId="8" r:id="rId8"/>
    <sheet name="8atsrg1" sheetId="9" r:id="rId9"/>
    <sheet name="ILGAL_12_1" sheetId="10" r:id="rId10"/>
    <sheet name="13nemater1" sheetId="11" r:id="rId11"/>
    <sheet name="17_7" sheetId="12" r:id="rId12"/>
    <sheet name="17_8" sheetId="13" r:id="rId13"/>
    <sheet name="17_12" sheetId="14" r:id="rId14"/>
    <sheet name="17_13" sheetId="15" r:id="rId15"/>
    <sheet name="6_4" sheetId="16" r:id="rId16"/>
  </sheets>
  <definedNames>
    <definedName name="_xlnm.Print_Area" localSheetId="4">'pinigu srautu 5-2'!$A$1:$L$89</definedName>
    <definedName name="_xlnm.Print_Titles" localSheetId="10">'13nemater1'!$9:$10</definedName>
    <definedName name="_xlnm.Print_Titles" localSheetId="2">'20finans_sum4'!$A:$B</definedName>
    <definedName name="_xlnm.Print_Titles" localSheetId="7">'25-1segment'!$7:$9</definedName>
    <definedName name="_xlnm.Print_Titles" localSheetId="8">'8atsrg1'!$9:$11</definedName>
    <definedName name="_xlnm.Print_Titles" localSheetId="1">'FBA2_2'!$17:$17</definedName>
    <definedName name="_xlnm.Print_Titles" localSheetId="9">'ILGAL_12_1'!$9:$11</definedName>
    <definedName name="_xlnm.Print_Titles" localSheetId="4">'pinigu srautu 5-2'!$18:$21</definedName>
    <definedName name="_xlnm.Print_Titles" localSheetId="0">'VRA3_2'!$18:$18</definedName>
  </definedNames>
  <calcPr fullCalcOnLoad="1"/>
</workbook>
</file>

<file path=xl/sharedStrings.xml><?xml version="1.0" encoding="utf-8"?>
<sst xmlns="http://schemas.openxmlformats.org/spreadsheetml/2006/main" count="1412" uniqueCount="712">
  <si>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</si>
  <si>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</si>
  <si>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</si>
  <si>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</si>
  <si>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</si>
  <si>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</si>
  <si>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</si>
  <si>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</si>
  <si>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</si>
  <si>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</si>
  <si>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</si>
  <si>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</si>
  <si>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</si>
  <si>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</si>
  <si>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</si>
  <si>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</si>
  <si>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</si>
  <si>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</si>
  <si>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</si>
  <si>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</si>
  <si>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</si>
  <si>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</si>
  <si>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</si>
  <si>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</si>
  <si>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</si>
  <si>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</si>
  <si>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</si>
  <si>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</si>
  <si>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</si>
  <si>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</si>
  <si>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</si>
  <si>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</si>
  <si>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</si>
  <si>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</si>
  <si>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</si>
  <si>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</si>
  <si>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</si>
  <si>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</si>
  <si>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</si>
  <si>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</si>
  <si>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</si>
  <si>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</si>
  <si>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</si>
  <si>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</si>
  <si>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</si>
  <si>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</si>
  <si>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</si>
  <si>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</si>
  <si>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</si>
  <si>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</si>
  <si>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</si>
  <si>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</si>
  <si>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</si>
  <si>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</si>
  <si>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</si>
  <si>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</si>
  <si>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</si>
  <si>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</si>
  <si>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</si>
  <si>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</si>
  <si>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</si>
  <si>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</si>
  <si>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</si>
  <si>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</si>
  <si>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</si>
  <si>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</si>
  <si>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</si>
  <si>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</si>
  <si>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</si>
  <si>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</si>
  <si>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</si>
  <si>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</si>
  <si>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</si>
  <si>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</si>
  <si>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</si>
  <si>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</si>
  <si>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</si>
  <si>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</si>
  <si>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</si>
  <si>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</si>
  <si>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</si>
  <si>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</si>
  <si>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</si>
  <si>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</si>
  <si>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</si>
  <si>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</si>
  <si>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</si>
  <si>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</si>
  <si>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</si>
  <si>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</si>
  <si>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</si>
  <si>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</si>
  <si>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</si>
  <si>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</si>
  <si>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</si>
  <si>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</si>
  <si>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</si>
  <si>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</si>
  <si>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</si>
  <si>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</si>
  <si>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</si>
  <si>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</si>
  <si>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</si>
  <si>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</si>
  <si>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</si>
  <si>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</si>
  <si>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</si>
  <si>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</si>
  <si>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</si>
  <si>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</si>
  <si>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</si>
  <si>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</si>
  <si>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</si>
  <si>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10-ojo VSAFAS „Kitos pajamos“</t>
  </si>
  <si>
    <t xml:space="preserve">        2 priedas</t>
  </si>
  <si>
    <t>(Informacijos apie pagrindinės veiklos kitas pajamas ir kitos veiklos pajamas pateikimo žemesniojo ir aukštesniojo lygių finansinių ataskaitų aiškinamajame rašte forma)</t>
  </si>
  <si>
    <t>KITOS PAJAMOS*</t>
  </si>
  <si>
    <t>Straipsnio pavadinimas</t>
  </si>
  <si>
    <t>1.</t>
  </si>
  <si>
    <t>1.1.</t>
  </si>
  <si>
    <t>Pajamos iš rinkliavų</t>
  </si>
  <si>
    <t>1.2.</t>
  </si>
  <si>
    <t>Pajamos iš administracinių baudų</t>
  </si>
  <si>
    <t>1.3.</t>
  </si>
  <si>
    <t>Pajamos iš dividendų</t>
  </si>
  <si>
    <t>1.4.</t>
  </si>
  <si>
    <t>Pajamos iš atsargų pardavimo</t>
  </si>
  <si>
    <t>1.5.</t>
  </si>
  <si>
    <t>Ilgalaikio materialiojo, nematerialiojo ir biologinio turto pardavimo pelnas</t>
  </si>
  <si>
    <t>1.6.</t>
  </si>
  <si>
    <t>Suteiktų paslaugų pajamos**</t>
  </si>
  <si>
    <t>1.7.</t>
  </si>
  <si>
    <t>Kitos</t>
  </si>
  <si>
    <t>2.</t>
  </si>
  <si>
    <t>2.1.</t>
  </si>
  <si>
    <t xml:space="preserve">Pajamos iš atsargų pardavimo </t>
  </si>
  <si>
    <t>2.2.</t>
  </si>
  <si>
    <t>2.3.</t>
  </si>
  <si>
    <t>Nuomos pajamos</t>
  </si>
  <si>
    <t>2.4.</t>
  </si>
  <si>
    <t>Suteiktų paslaugų, išskyrus nuomą, pajamos**</t>
  </si>
  <si>
    <t>2.5.</t>
  </si>
  <si>
    <t>* Reikšmingos sumos turi būti detalizuojamos aiškinamojo rašto tekste.</t>
  </si>
  <si>
    <t>** Nurodoma, kokios tai paslaugos, ir, jei suma reikšminga, ji detalizuojama aiškinamojo rašto tekste.</t>
  </si>
  <si>
    <t>_______________________</t>
  </si>
  <si>
    <t>13-ojo VSAFAS „Nematerialusis turtas“</t>
  </si>
  <si>
    <t>1 priedas</t>
  </si>
  <si>
    <t>Iš mokesčių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</si>
  <si>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</si>
  <si>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</si>
  <si>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</si>
  <si>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Gautų </t>
    </r>
    <r>
      <rPr>
        <sz val="10"/>
        <rFont val="Times New Roman"/>
        <family val="1"/>
      </rPr>
      <t>paskolų grąžinimas</t>
    </r>
  </si>
  <si>
    <t>(Informacijos apie nematerialiojo turto balansinės vertės pasikeitimą per ataskaitinį laikotarpį pateikimo aukštesniojo ir žemesniojo lygių finansinių ataskaitų aiškinamajame rašte forma)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</si>
  <si>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</si>
  <si>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</si>
  <si>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</si>
  <si>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</si>
  <si>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</si>
  <si>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</si>
  <si>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</si>
  <si>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</si>
  <si>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</si>
  <si>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</si>
  <si>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</si>
  <si>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</si>
  <si>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</si>
  <si>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pirkto turto įsigijimo savikaina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</si>
  <si>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</si>
  <si>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</si>
  <si>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</si>
  <si>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</si>
  <si>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</si>
  <si>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</si>
  <si>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</si>
  <si>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</si>
  <si>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</si>
  <si>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</si>
  <si>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</si>
  <si>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</si>
  <si>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</si>
  <si>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</si>
  <si>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</si>
  <si>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</si>
  <si>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</si>
  <si>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</si>
  <si>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</si>
  <si>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</si>
  <si>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</si>
  <si>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</si>
  <si>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</si>
  <si>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</si>
  <si>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</si>
  <si>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</si>
  <si>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</si>
  <si>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</si>
  <si>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</si>
  <si>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</si>
  <si>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</si>
  <si>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</si>
  <si>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</si>
  <si>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</si>
  <si>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</si>
  <si>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</si>
  <si>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</si>
  <si>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</si>
  <si>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</si>
  <si>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</si>
  <si>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</si>
  <si>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</si>
  <si>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</si>
  <si>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</si>
  <si>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</si>
  <si>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</si>
  <si>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</si>
  <si>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</si>
  <si>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</si>
  <si>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</si>
  <si>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</si>
  <si>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</si>
  <si>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</si>
  <si>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</si>
  <si>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</si>
  <si>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</si>
  <si>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</si>
  <si>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</si>
  <si>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</si>
  <si>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</si>
  <si>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</si>
  <si>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</si>
  <si>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</si>
  <si>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</si>
  <si>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</si>
  <si>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</si>
  <si>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</si>
  <si>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Darbo užmokesčio ir socialinio draudimo</t>
  </si>
  <si>
    <t>Komunalinių paslaugų ir ryšių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</si>
  <si>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</si>
  <si>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</si>
  <si>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</si>
  <si>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</si>
  <si>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</si>
  <si>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</si>
  <si>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Socialinių išmokų</t>
  </si>
  <si>
    <t>1.11.</t>
  </si>
  <si>
    <t>Nuomos</t>
  </si>
  <si>
    <t>1.12.</t>
  </si>
  <si>
    <t>Finansavimo</t>
  </si>
  <si>
    <t>1.13.</t>
  </si>
  <si>
    <t>Kitų paslaugų</t>
  </si>
  <si>
    <t>1.14.</t>
  </si>
  <si>
    <t>PAGRINDINĖS VEIKLOS PINIGŲ SRAUTAI</t>
  </si>
  <si>
    <t>Išmokos:</t>
  </si>
  <si>
    <t>3.1.1.</t>
  </si>
  <si>
    <t>3.1.2.</t>
  </si>
  <si>
    <t>3.1.3.</t>
  </si>
  <si>
    <t>Komandiruočių</t>
  </si>
  <si>
    <t>3.1.4.</t>
  </si>
  <si>
    <t>Transporto</t>
  </si>
  <si>
    <t>3.1.5.</t>
  </si>
  <si>
    <t>Kvalifikacijos kėlimo</t>
  </si>
  <si>
    <t>3.1.6.</t>
  </si>
  <si>
    <t>3.1.7.</t>
  </si>
  <si>
    <t>Atsargų įsigijimo</t>
  </si>
  <si>
    <t>3.1.8.</t>
  </si>
  <si>
    <t>3.1.9.</t>
  </si>
  <si>
    <t>3.1.10.</t>
  </si>
  <si>
    <t>Kitų paslaugų įsigijimo</t>
  </si>
  <si>
    <t>3.1.11.</t>
  </si>
  <si>
    <t>Sumokėtos palūkanos</t>
  </si>
  <si>
    <t>3.1.12.</t>
  </si>
  <si>
    <t>Kitos išmokos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</si>
  <si>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</si>
  <si>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</si>
  <si>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</si>
  <si>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</si>
  <si>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</si>
  <si>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</si>
  <si>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</si>
  <si>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</si>
  <si>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</si>
  <si>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</si>
  <si>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</si>
  <si>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</si>
  <si>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</si>
  <si>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</si>
  <si>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</si>
  <si>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</si>
  <si>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</si>
  <si>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</si>
  <si>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</si>
  <si>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</si>
  <si>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</si>
  <si>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3.4.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</si>
  <si>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</si>
  <si>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</si>
  <si>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</si>
  <si>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</si>
  <si>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</si>
  <si>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</si>
  <si>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</si>
  <si>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</si>
  <si>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</si>
  <si>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</si>
  <si>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</si>
  <si>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</si>
  <si>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</si>
  <si>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</si>
  <si>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</si>
  <si>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</si>
  <si>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</si>
  <si>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</si>
  <si>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</si>
  <si>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</si>
  <si>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</si>
  <si>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</si>
  <si>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</si>
  <si>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</si>
  <si>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</si>
  <si>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</si>
  <si>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</si>
  <si>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</si>
  <si>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</si>
  <si>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</si>
  <si>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</si>
  <si>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</si>
  <si>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</si>
  <si>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</si>
  <si>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</si>
  <si>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</si>
  <si>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</si>
  <si>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</si>
  <si>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</si>
  <si>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</si>
  <si>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</si>
  <si>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</si>
  <si>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</si>
  <si>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</si>
  <si>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Likutis 20xx m. gruodžio 31 d.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</si>
  <si>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</si>
  <si>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</si>
  <si>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4.1.</t>
  </si>
  <si>
    <t>4.2.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</si>
  <si>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</si>
  <si>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</si>
  <si>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</si>
  <si>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</si>
  <si>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</si>
  <si>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</si>
  <si>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</si>
  <si>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</si>
  <si>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</si>
  <si>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</si>
  <si>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</si>
  <si>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</si>
  <si>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</si>
  <si>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</si>
  <si>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</si>
  <si>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</si>
  <si>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</si>
  <si>
    <t>4-ojo VSAFAS „Grynojo turto pokyčių ataskaita“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</si>
  <si>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</si>
  <si>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</si>
  <si>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litais arba tūkstančiais litų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</si>
  <si>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</si>
  <si>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</si>
  <si>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</si>
  <si>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</si>
  <si>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</si>
  <si>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</si>
  <si>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</si>
  <si>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</si>
  <si>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</si>
  <si>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</si>
  <si>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</si>
  <si>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</si>
  <si>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</si>
  <si>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</si>
  <si>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</si>
  <si>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</si>
  <si>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>(teisės aktais įpareigoto pasirašyti asmens pareigų pavadinimas)</t>
  </si>
  <si>
    <t>(parašas)</t>
  </si>
  <si>
    <t>*Pažymėti ataskaitos laukai nepildomi.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</si>
  <si>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</si>
  <si>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</si>
  <si>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</si>
  <si>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FINANSINĖS BŪKLĖS ATASKAITA</t>
  </si>
  <si>
    <t>Pateikimo valiuta ir tikslumas: litais arba tūkstančiais litų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</si>
  <si>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</si>
  <si>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</si>
  <si>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</si>
  <si>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</si>
  <si>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</si>
  <si>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</si>
  <si>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</si>
  <si>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</si>
  <si>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</si>
  <si>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</si>
  <si>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</si>
  <si>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</si>
  <si>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</si>
  <si>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</si>
  <si>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</si>
  <si>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</si>
  <si>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</si>
  <si>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</si>
  <si>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</si>
  <si>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</si>
  <si>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</si>
  <si>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</si>
  <si>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</si>
  <si>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</si>
  <si>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</si>
  <si>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</si>
  <si>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</si>
  <si>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</si>
  <si>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</si>
  <si>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</si>
  <si>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</si>
  <si>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</si>
  <si>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</si>
  <si>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</si>
  <si>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</si>
  <si>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</si>
  <si>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</si>
  <si>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</si>
  <si>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</si>
  <si>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</si>
  <si>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</si>
  <si>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</si>
  <si>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</si>
  <si>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</si>
  <si>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</si>
  <si>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</si>
  <si>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</si>
  <si>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</si>
  <si>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</si>
  <si>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</si>
  <si>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</si>
  <si>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</si>
  <si>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</si>
  <si>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</si>
  <si>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</si>
  <si>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</si>
  <si>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</si>
  <si>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</si>
  <si>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</si>
  <si>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</si>
  <si>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</si>
  <si>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</si>
  <si>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</si>
  <si>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</si>
  <si>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</si>
  <si>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</si>
  <si>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</si>
  <si>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</si>
  <si>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</si>
  <si>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</si>
  <si>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</si>
  <si>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</si>
  <si>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</si>
  <si>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</si>
  <si>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</si>
  <si>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</si>
  <si>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</si>
  <si>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</si>
  <si>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</si>
  <si>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</si>
  <si>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</si>
  <si>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</si>
  <si>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</si>
  <si>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</si>
  <si>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</si>
  <si>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</si>
  <si>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</si>
  <si>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</si>
  <si>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</si>
  <si>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</si>
  <si>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</si>
  <si>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</si>
  <si>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</si>
  <si>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</si>
  <si>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</si>
  <si>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</si>
  <si>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</si>
  <si>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</si>
  <si>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</si>
  <si>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</si>
  <si>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</si>
  <si>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</si>
  <si>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</si>
  <si>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</si>
  <si>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</si>
  <si>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</si>
  <si>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</si>
  <si>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</si>
  <si>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</si>
  <si>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</si>
  <si>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</si>
  <si>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</si>
  <si>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</si>
  <si>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</si>
  <si>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</si>
  <si>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</si>
  <si>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 xml:space="preserve">Tikroji vertė ataskaitinio laikotarpio pradžioje 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</si>
  <si>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</si>
  <si>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</si>
  <si>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</si>
  <si>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</si>
  <si>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</si>
  <si>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</si>
  <si>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</si>
  <si>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</si>
  <si>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</si>
  <si>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</si>
  <si>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</si>
  <si>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</si>
  <si>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</si>
  <si>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</si>
  <si>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</si>
  <si>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</si>
  <si>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</si>
  <si>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5-ojo VSAFAS „Pinigų srautų ataskaita“</t>
  </si>
  <si>
    <t>(Žemesniojo lygio viešojo sektoriaus subjektų, išskyrus mokesčių fondus ir išteklių fondus, pinigų srautų ataskaitos forma)</t>
  </si>
  <si>
    <t>PINIGŲ SRAUTŲ ATASKAITA</t>
  </si>
  <si>
    <t>Tiesioginiai pinigų srautai</t>
  </si>
  <si>
    <t>Netiesioginiai pinigų srautai</t>
  </si>
  <si>
    <t>3</t>
  </si>
  <si>
    <t>Įplaukos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</si>
  <si>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</si>
  <si>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</si>
  <si>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</si>
  <si>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</si>
  <si>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</si>
  <si>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</si>
  <si>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socialinių įmokų</t>
  </si>
  <si>
    <t>Už suteiktas paslaugas iš pirkėjų</t>
  </si>
  <si>
    <t>Už suteiktas paslaugas iš biudžeto</t>
  </si>
  <si>
    <t>Gautos palūkanos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</si>
  <si>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</si>
  <si>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</si>
  <si>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</si>
  <si>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</si>
  <si>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</si>
  <si>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</si>
  <si>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</si>
  <si>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</si>
  <si>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</si>
  <si>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</si>
  <si>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III.7</t>
  </si>
  <si>
    <t>III.8</t>
  </si>
  <si>
    <t>III.9</t>
  </si>
  <si>
    <t>III.10</t>
  </si>
  <si>
    <t>III.11</t>
  </si>
  <si>
    <t>III.12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</si>
  <si>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</si>
  <si>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</si>
  <si>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</si>
  <si>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</si>
  <si>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</si>
  <si>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kitą finansinį turtą</t>
  </si>
  <si>
    <t>Ilgalaikio finansinio turto perleidimas:</t>
  </si>
  <si>
    <t>IV.3</t>
  </si>
  <si>
    <t>Ilgalaikių terminuotųjų indėlių (padidėjimas) sumažėjimas</t>
  </si>
  <si>
    <t>FINANSINĖS VEIKLOS PINIGŲ SRAUTAI</t>
  </si>
  <si>
    <t>Įplaukos iš gautų paskolų</t>
  </si>
  <si>
    <t>Finansinės nuomos (lizingo) įsipareigojimų apmokėjimas</t>
  </si>
  <si>
    <t>IV.4</t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</si>
  <si>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</si>
  <si>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</si>
  <si>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</si>
  <si>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</si>
  <si>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</si>
  <si>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</si>
  <si>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</si>
  <si>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</si>
  <si>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(viešojo sektoriaus subjekto, parengusio finansinės būklės ataskaitą (konsoliduotąją finansinės būklės ataskaitą), kodas, adresas)</t>
  </si>
  <si>
    <t>Tenka kontroliuojančiajam subjektui</t>
  </si>
  <si>
    <t>Likutis 2010 m. gruodžio 31 d.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</si>
  <si>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</si>
  <si>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</si>
  <si>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</si>
  <si>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</si>
  <si>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</si>
  <si>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</si>
  <si>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</si>
  <si>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</si>
  <si>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</si>
  <si>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</si>
  <si>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</si>
  <si>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</si>
  <si>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</si>
  <si>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</si>
  <si>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</si>
  <si>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</si>
  <si>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</si>
  <si>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</si>
  <si>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</si>
  <si>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</si>
  <si>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</si>
  <si>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</si>
  <si>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</si>
  <si>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</si>
  <si>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</si>
  <si>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</si>
  <si>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</si>
  <si>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</si>
  <si>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</si>
  <si>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</si>
  <si>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</si>
  <si>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</si>
  <si>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</si>
  <si>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</si>
  <si>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</si>
  <si>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</si>
  <si>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</si>
  <si>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</si>
  <si>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</si>
  <si>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</si>
  <si>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</si>
  <si>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</si>
  <si>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</si>
  <si>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</si>
  <si>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</si>
  <si>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</si>
  <si>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</si>
  <si>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</si>
  <si>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</si>
  <si>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</si>
  <si>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</si>
  <si>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</si>
  <si>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</si>
  <si>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</si>
  <si>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</si>
  <si>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</si>
  <si>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</si>
  <si>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</si>
  <si>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</si>
  <si>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Įsigijimo savikaina ataskaitinio laikotarpio pabaigoje</t>
  </si>
  <si>
    <t>12 priedas</t>
  </si>
  <si>
    <t>(Informacijos apie kai kurias trumpalaikes mokėtinas sumas pateikimo žemesniojo ir aukštesniojo lygių finansinių ataskaitų aiškinamajame rašte forma)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</si>
  <si>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</si>
  <si>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</si>
  <si>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</si>
  <si>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</si>
  <si>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</si>
  <si>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</si>
  <si>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</si>
  <si>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</si>
  <si>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</si>
  <si>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</si>
  <si>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</si>
  <si>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</si>
  <si>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</si>
  <si>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</si>
  <si>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</si>
  <si>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</si>
  <si>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</si>
  <si>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</si>
  <si>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</si>
  <si>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</si>
  <si>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</si>
  <si>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</si>
  <si>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</si>
  <si>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</si>
  <si>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</si>
  <si>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VšĮ Kauno Julijanavos katalikiška vidurinė mokykla</t>
  </si>
  <si>
    <t>190135447, Bitininkų g. 31, Kaunas</t>
  </si>
  <si>
    <t>PAGAL 2011M.GRUODŽIO 31 D. DUOMENIS</t>
  </si>
  <si>
    <t>Direktorius</t>
  </si>
  <si>
    <t>Viktoras Zuzevičius</t>
  </si>
  <si>
    <t>FINANSINĖS IR INVESTICINĖS VEIKLOS PAJAMOS IR SĄNAUDOS 2011 m.</t>
  </si>
  <si>
    <t>INFORMACIJA APIE KAI KURIAS TRUMPALAIKES MOKĖTINAS SUMAS 2011 metai</t>
  </si>
  <si>
    <t>INFORMACIJA APIE PINIGUS IR PINIGŲ EKVIVALENTUS 2011 metai</t>
  </si>
  <si>
    <t>INFORMACIJA APIE PER VIENUS METUS GAUTINAS SUMAS 2011 METAI</t>
  </si>
  <si>
    <t>NEMATERIALIOJO TURTO BALANSINĖS VERTĖS PASIKEITIMAS PER ATASKAITINĮ 2011 m.  LAIKOTARPĮ*</t>
  </si>
  <si>
    <t>ILGALAIKIO MATERIALIOJO TURTO BALANSINĖS VERTĖS PASIKEITIMAS PER ATASKAITINĮ 2011 m LAIKOTARPĮ*</t>
  </si>
  <si>
    <t>ATSARGŲ VERTĖS PASIKEITIMAS PER ATASKAITINĮ     2011  m     LAIKOTARPĮ*</t>
  </si>
  <si>
    <r>
      <t xml:space="preserve">2011  M. INFORMACIJA PAGAL VEIKLOS SEGMENTUS </t>
    </r>
  </si>
  <si>
    <t>PAGAL 2011M.gruodžio 31 D. DUOMENIS</t>
  </si>
  <si>
    <t>190135447. Bitininkų g. 31, Kaunas</t>
  </si>
  <si>
    <t>FINANSAVIMO SUMŲ LIKUČIAI 2011 m. Gruodžio 31 d. duomenimis</t>
  </si>
  <si>
    <t>FINANSAVIMO SUMOS PAGAL ŠALTINĮ, TIKSLINĘ PASKIRTĮ IR JŲ POKYČIAI PER ATASKAITINĮ LAIKOTARPĮ  2011 m. gruodžio 31 d.</t>
  </si>
  <si>
    <t>PAGAL 2011 M.GRUODŽIO 31 D. DUOMENIS</t>
  </si>
  <si>
    <t>2012-03-05</t>
  </si>
  <si>
    <t>2013-03-05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</si>
  <si>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</si>
  <si>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 xml:space="preserve">               Pateikimo valiuta ir tikslumas: litais arba tūkstančiais litų</t>
  </si>
  <si>
    <t>Netiesioginiaipinigų srautai</t>
  </si>
  <si>
    <t>I.5.</t>
  </si>
  <si>
    <t>I.6.</t>
  </si>
  <si>
    <t>I.7.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</si>
  <si>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</si>
  <si>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</si>
  <si>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</si>
  <si>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</si>
  <si>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 xml:space="preserve">_______________________________________________                      </t>
  </si>
  <si>
    <r>
      <t>Finansavimo sumos kitoms išlaidoms</t>
    </r>
    <r>
      <rPr>
        <sz val="10"/>
        <rFont val="Times New Roman"/>
        <family val="1"/>
      </rPr>
      <t>:</t>
    </r>
  </si>
  <si>
    <t>(MK is NAC. C)</t>
  </si>
  <si>
    <t>(SB, spec, proj)</t>
  </si>
  <si>
    <t>(mokyklu ir valg pinigai uz pasl)</t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</si>
  <si>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</si>
  <si>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</si>
  <si>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t>(cia su nac c, be mirtiesir komand0</t>
  </si>
  <si>
    <t>(is visu progr)</t>
  </si>
  <si>
    <t>Kitos išmokos (is ES)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</si>
  <si>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</si>
  <si>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 xml:space="preserve">Iš kitų šaltinių </t>
  </si>
  <si>
    <t>(palukanos)</t>
  </si>
  <si>
    <t>PAGAL 2011m. gruodžio 31d. DUOMENIS</t>
  </si>
  <si>
    <t>2011-03-05_Nr. _____</t>
  </si>
  <si>
    <t>Likutis 2011 m. gruodžio 31 d.</t>
  </si>
  <si>
    <t>2011-03-25      Nr. _____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</si>
</sst>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7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sz val="9"/>
      <name val="Times New (W1)"/>
      <family val="1"/>
    </font>
    <font>
      <b/>
      <strike/>
      <sz val="11"/>
      <name val="Times New Roman"/>
      <family val="1"/>
    </font>
    <font>
      <i/>
      <sz val="10"/>
      <name val="Times New Roman"/>
      <family val="1"/>
    </font>
    <font>
      <strike/>
      <sz val="12"/>
      <name val="Times New Roman"/>
      <family val="1"/>
    </font>
    <font>
      <sz val="9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9"/>
      <name val="Arial"/>
      <family val="0"/>
    </font>
    <font>
      <u val="single"/>
      <sz val="10"/>
      <color indexed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Times New Roman"/>
      <family val="1"/>
    </font>
    <font>
      <b/>
      <sz val="8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8"/>
      <color indexed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55"/>
      <name val="Times New Roman"/>
      <family val="1"/>
    </font>
    <font>
      <sz val="12"/>
      <color indexed="55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0" tint="-0.3499799966812134"/>
      <name val="Times New Roman"/>
      <family val="1"/>
    </font>
    <font>
      <sz val="12"/>
      <color theme="0" tint="-0.34997999668121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4" applyNumberFormat="0" applyAlignment="0" applyProtection="0"/>
    <xf numFmtId="0" fontId="6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31" borderId="6" applyNumberFormat="0" applyFon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2" borderId="5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>
      <alignment horizontal="left" wrapText="1" indent="1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16" fontId="4" fillId="33" borderId="10" xfId="0" applyNumberFormat="1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/>
    </xf>
    <xf numFmtId="16" fontId="4" fillId="33" borderId="10" xfId="0" applyNumberFormat="1" applyFont="1" applyFill="1" applyBorder="1" applyAlignment="1" quotePrefix="1">
      <alignment horizontal="left" vertical="top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 indent="1"/>
    </xf>
    <xf numFmtId="0" fontId="12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18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 wrapText="1"/>
    </xf>
    <xf numFmtId="16" fontId="4" fillId="33" borderId="15" xfId="0" applyNumberFormat="1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16" fontId="4" fillId="0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33" borderId="13" xfId="0" applyFont="1" applyFill="1" applyBorder="1" applyAlignment="1" quotePrefix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4" fillId="33" borderId="0" xfId="0" applyNumberFormat="1" applyFont="1" applyFill="1" applyAlignment="1">
      <alignment vertical="center"/>
    </xf>
    <xf numFmtId="1" fontId="10" fillId="33" borderId="0" xfId="0" applyNumberFormat="1" applyFont="1" applyFill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4" fillId="0" borderId="0" xfId="41" applyFont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6" fontId="4" fillId="0" borderId="25" xfId="0" applyNumberFormat="1" applyFont="1" applyFill="1" applyBorder="1" applyAlignment="1" quotePrefix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2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0" fillId="0" borderId="0" xfId="48" applyFont="1" applyFill="1" applyAlignment="1">
      <alignment vertical="center"/>
      <protection/>
    </xf>
    <xf numFmtId="0" fontId="7" fillId="0" borderId="0" xfId="48" applyFont="1" applyFill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7" fillId="0" borderId="0" xfId="48" applyFont="1" applyFill="1" applyAlignment="1">
      <alignment vertical="center" wrapText="1"/>
      <protection/>
    </xf>
    <xf numFmtId="0" fontId="7" fillId="0" borderId="10" xfId="48" applyFont="1" applyFill="1" applyBorder="1" applyAlignment="1">
      <alignment vertical="center" wrapText="1"/>
      <protection/>
    </xf>
    <xf numFmtId="0" fontId="7" fillId="0" borderId="27" xfId="48" applyFont="1" applyFill="1" applyBorder="1" applyAlignment="1">
      <alignment horizontal="center" vertical="center" wrapText="1"/>
      <protection/>
    </xf>
    <xf numFmtId="0" fontId="7" fillId="0" borderId="25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4" fillId="0" borderId="27" xfId="48" applyFont="1" applyFill="1" applyBorder="1" applyAlignment="1">
      <alignment horizontal="center" vertical="center" wrapText="1"/>
      <protection/>
    </xf>
    <xf numFmtId="0" fontId="4" fillId="0" borderId="25" xfId="48" applyFont="1" applyFill="1" applyBorder="1" applyAlignment="1">
      <alignment horizontal="center" vertical="center" wrapText="1"/>
      <protection/>
    </xf>
    <xf numFmtId="0" fontId="4" fillId="0" borderId="27" xfId="48" applyFont="1" applyFill="1" applyBorder="1" applyAlignment="1">
      <alignment vertical="center" wrapText="1"/>
      <protection/>
    </xf>
    <xf numFmtId="0" fontId="4" fillId="0" borderId="25" xfId="48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9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 indent="1"/>
    </xf>
    <xf numFmtId="49" fontId="5" fillId="0" borderId="10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0" borderId="22" xfId="0" applyFont="1" applyBorder="1" applyAlignment="1">
      <alignment wrapText="1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6" fontId="5" fillId="0" borderId="12" xfId="0" applyNumberFormat="1" applyFont="1" applyBorder="1" applyAlignment="1">
      <alignment/>
    </xf>
    <xf numFmtId="16" fontId="5" fillId="33" borderId="12" xfId="0" applyNumberFormat="1" applyFont="1" applyFill="1" applyBorder="1" applyAlignment="1">
      <alignment/>
    </xf>
    <xf numFmtId="16" fontId="5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3" xfId="0" applyFont="1" applyBorder="1" applyAlignment="1">
      <alignment vertical="top" wrapText="1"/>
    </xf>
    <xf numFmtId="49" fontId="5" fillId="0" borderId="12" xfId="0" applyNumberFormat="1" applyFont="1" applyBorder="1" applyAlignment="1">
      <alignment/>
    </xf>
    <xf numFmtId="49" fontId="5" fillId="33" borderId="15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1" fillId="33" borderId="18" xfId="0" applyFont="1" applyFill="1" applyBorder="1" applyAlignment="1">
      <alignment/>
    </xf>
    <xf numFmtId="0" fontId="5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0" fontId="1" fillId="0" borderId="25" xfId="4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4" fillId="33" borderId="0" xfId="49" applyFont="1" applyFill="1" applyBorder="1" applyAlignment="1">
      <alignment vertical="center"/>
      <protection/>
    </xf>
    <xf numFmtId="0" fontId="4" fillId="33" borderId="0" xfId="49" applyFont="1" applyFill="1" applyBorder="1" applyAlignment="1">
      <alignment vertical="center" wrapText="1"/>
      <protection/>
    </xf>
    <xf numFmtId="0" fontId="4" fillId="33" borderId="0" xfId="49" applyFont="1" applyFill="1" applyAlignment="1">
      <alignment vertical="center"/>
      <protection/>
    </xf>
    <xf numFmtId="0" fontId="7" fillId="33" borderId="0" xfId="49" applyFont="1" applyFill="1" applyBorder="1" applyAlignment="1">
      <alignment vertical="center"/>
      <protection/>
    </xf>
    <xf numFmtId="0" fontId="4" fillId="33" borderId="0" xfId="49" applyFont="1" applyFill="1" applyAlignment="1">
      <alignment vertical="center" wrapText="1"/>
      <protection/>
    </xf>
    <xf numFmtId="0" fontId="13" fillId="33" borderId="0" xfId="49" applyFont="1" applyFill="1" applyBorder="1" applyAlignment="1">
      <alignment vertical="center"/>
      <protection/>
    </xf>
    <xf numFmtId="0" fontId="7" fillId="33" borderId="0" xfId="49" applyFont="1" applyFill="1" applyAlignment="1">
      <alignment horizontal="center" vertical="center" wrapText="1"/>
      <protection/>
    </xf>
    <xf numFmtId="0" fontId="4" fillId="33" borderId="0" xfId="49" applyFont="1" applyFill="1" applyAlignment="1">
      <alignment horizontal="center" vertical="center" wrapText="1"/>
      <protection/>
    </xf>
    <xf numFmtId="0" fontId="7" fillId="33" borderId="10" xfId="49" applyFont="1" applyFill="1" applyBorder="1" applyAlignment="1">
      <alignment horizontal="center" vertical="center" wrapText="1"/>
      <protection/>
    </xf>
    <xf numFmtId="0" fontId="7" fillId="33" borderId="19" xfId="49" applyFont="1" applyFill="1" applyBorder="1" applyAlignment="1">
      <alignment horizontal="center" vertical="center" wrapText="1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49" fontId="7" fillId="33" borderId="12" xfId="49" applyNumberFormat="1" applyFont="1" applyFill="1" applyBorder="1" applyAlignment="1">
      <alignment horizontal="center" vertical="center" wrapText="1"/>
      <protection/>
    </xf>
    <xf numFmtId="0" fontId="7" fillId="33" borderId="10" xfId="49" applyFont="1" applyFill="1" applyBorder="1" applyAlignment="1">
      <alignment horizontal="center" vertical="center"/>
      <protection/>
    </xf>
    <xf numFmtId="0" fontId="0" fillId="0" borderId="13" xfId="49" applyBorder="1" applyAlignment="1">
      <alignment horizontal="left" vertical="center" wrapText="1"/>
      <protection/>
    </xf>
    <xf numFmtId="0" fontId="4" fillId="33" borderId="12" xfId="49" applyFont="1" applyFill="1" applyBorder="1" applyAlignment="1">
      <alignment horizontal="left" vertical="center" wrapText="1"/>
      <protection/>
    </xf>
    <xf numFmtId="0" fontId="4" fillId="33" borderId="10" xfId="49" applyFont="1" applyFill="1" applyBorder="1" applyAlignment="1">
      <alignment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1" fillId="0" borderId="0" xfId="49" applyFont="1">
      <alignment/>
      <protection/>
    </xf>
    <xf numFmtId="0" fontId="15" fillId="33" borderId="16" xfId="49" applyFont="1" applyFill="1" applyBorder="1" applyAlignment="1">
      <alignment horizontal="left" vertical="center" wrapText="1"/>
      <protection/>
    </xf>
    <xf numFmtId="0" fontId="4" fillId="33" borderId="15" xfId="49" applyFont="1" applyFill="1" applyBorder="1" applyAlignment="1">
      <alignment horizontal="left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left" vertical="center"/>
      <protection/>
    </xf>
    <xf numFmtId="0" fontId="4" fillId="0" borderId="15" xfId="49" applyFont="1" applyFill="1" applyBorder="1" applyAlignment="1">
      <alignment horizontal="left" vertical="center"/>
      <protection/>
    </xf>
    <xf numFmtId="0" fontId="4" fillId="0" borderId="13" xfId="49" applyFont="1" applyFill="1" applyBorder="1" applyAlignment="1">
      <alignment horizontal="left" vertical="center"/>
      <protection/>
    </xf>
    <xf numFmtId="0" fontId="4" fillId="0" borderId="13" xfId="49" applyFont="1" applyFill="1" applyBorder="1" applyAlignment="1">
      <alignment horizontal="left" vertical="center" wrapText="1"/>
      <protection/>
    </xf>
    <xf numFmtId="0" fontId="4" fillId="0" borderId="15" xfId="49" applyFont="1" applyFill="1" applyBorder="1" applyAlignment="1">
      <alignment horizontal="left" vertical="center" wrapText="1"/>
      <protection/>
    </xf>
    <xf numFmtId="0" fontId="4" fillId="0" borderId="12" xfId="49" applyFont="1" applyFill="1" applyBorder="1" applyAlignment="1">
      <alignment vertical="center"/>
      <protection/>
    </xf>
    <xf numFmtId="0" fontId="4" fillId="0" borderId="13" xfId="49" applyFont="1" applyFill="1" applyBorder="1" applyAlignment="1">
      <alignment vertical="center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left" vertical="center"/>
      <protection/>
    </xf>
    <xf numFmtId="0" fontId="4" fillId="0" borderId="15" xfId="49" applyFont="1" applyFill="1" applyBorder="1" applyAlignment="1">
      <alignment vertical="center"/>
      <protection/>
    </xf>
    <xf numFmtId="0" fontId="4" fillId="33" borderId="10" xfId="49" applyFont="1" applyFill="1" applyBorder="1" applyAlignment="1">
      <alignment horizontal="left" vertical="center" wrapText="1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4" fillId="0" borderId="15" xfId="49" applyFont="1" applyFill="1" applyBorder="1" applyAlignment="1">
      <alignment/>
      <protection/>
    </xf>
    <xf numFmtId="0" fontId="7" fillId="0" borderId="15" xfId="49" applyFont="1" applyFill="1" applyBorder="1" applyAlignment="1">
      <alignment/>
      <protection/>
    </xf>
    <xf numFmtId="0" fontId="7" fillId="0" borderId="13" xfId="49" applyFont="1" applyFill="1" applyBorder="1" applyAlignment="1">
      <alignment horizontal="left" vertical="center"/>
      <protection/>
    </xf>
    <xf numFmtId="0" fontId="4" fillId="0" borderId="15" xfId="49" applyFont="1" applyBorder="1">
      <alignment/>
      <protection/>
    </xf>
    <xf numFmtId="0" fontId="4" fillId="33" borderId="13" xfId="49" applyFont="1" applyFill="1" applyBorder="1" applyAlignment="1">
      <alignment horizontal="left" vertical="center" wrapText="1"/>
      <protection/>
    </xf>
    <xf numFmtId="0" fontId="7" fillId="0" borderId="15" xfId="49" applyFont="1" applyBorder="1">
      <alignment/>
      <protection/>
    </xf>
    <xf numFmtId="0" fontId="7" fillId="33" borderId="13" xfId="49" applyFont="1" applyFill="1" applyBorder="1" applyAlignment="1">
      <alignment horizontal="left" vertical="center" wrapText="1"/>
      <protection/>
    </xf>
    <xf numFmtId="0" fontId="4" fillId="33" borderId="20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horizontal="left" vertical="center"/>
      <protection/>
    </xf>
    <xf numFmtId="16" fontId="4" fillId="33" borderId="10" xfId="49" applyNumberFormat="1" applyFont="1" applyFill="1" applyBorder="1" applyAlignment="1">
      <alignment horizontal="left" vertical="center" wrapText="1"/>
      <protection/>
    </xf>
    <xf numFmtId="0" fontId="4" fillId="33" borderId="10" xfId="49" applyFont="1" applyFill="1" applyBorder="1" applyAlignment="1" quotePrefix="1">
      <alignment horizontal="left" vertical="center" wrapText="1"/>
      <protection/>
    </xf>
    <xf numFmtId="0" fontId="4" fillId="0" borderId="15" xfId="49" applyFont="1" applyBorder="1" applyAlignment="1">
      <alignment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Border="1">
      <alignment/>
      <protection/>
    </xf>
    <xf numFmtId="0" fontId="15" fillId="33" borderId="13" xfId="49" applyFont="1" applyFill="1" applyBorder="1" applyAlignment="1">
      <alignment horizontal="left" vertical="center"/>
      <protection/>
    </xf>
    <xf numFmtId="0" fontId="15" fillId="33" borderId="13" xfId="49" applyFont="1" applyFill="1" applyBorder="1" applyAlignment="1">
      <alignment horizontal="left" vertical="center" wrapText="1"/>
      <protection/>
    </xf>
    <xf numFmtId="0" fontId="7" fillId="0" borderId="13" xfId="49" applyFont="1" applyFill="1" applyBorder="1" applyAlignment="1">
      <alignment horizontal="left" vertical="center" wrapText="1"/>
      <protection/>
    </xf>
    <xf numFmtId="16" fontId="4" fillId="33" borderId="10" xfId="49" applyNumberFormat="1" applyFont="1" applyFill="1" applyBorder="1" applyAlignment="1" quotePrefix="1">
      <alignment horizontal="left" vertical="center" wrapText="1"/>
      <protection/>
    </xf>
    <xf numFmtId="0" fontId="15" fillId="33" borderId="10" xfId="49" applyFont="1" applyFill="1" applyBorder="1" applyAlignment="1">
      <alignment horizontal="center" vertical="center" wrapText="1"/>
      <protection/>
    </xf>
    <xf numFmtId="0" fontId="15" fillId="33" borderId="12" xfId="49" applyFont="1" applyFill="1" applyBorder="1" applyAlignment="1">
      <alignment horizontal="center" vertical="center" wrapText="1"/>
      <protection/>
    </xf>
    <xf numFmtId="0" fontId="7" fillId="33" borderId="0" xfId="49" applyFont="1" applyFill="1" applyBorder="1" applyAlignment="1">
      <alignment horizontal="left" vertical="center" wrapText="1"/>
      <protection/>
    </xf>
    <xf numFmtId="0" fontId="4" fillId="33" borderId="0" xfId="49" applyFont="1" applyFill="1" applyBorder="1" applyAlignment="1">
      <alignment horizontal="left" vertical="center" wrapText="1"/>
      <protection/>
    </xf>
    <xf numFmtId="0" fontId="4" fillId="33" borderId="0" xfId="49" applyFont="1" applyFill="1" applyAlignment="1">
      <alignment horizontal="left" vertical="center"/>
      <protection/>
    </xf>
    <xf numFmtId="0" fontId="0" fillId="0" borderId="0" xfId="49" applyAlignment="1">
      <alignment/>
      <protection/>
    </xf>
    <xf numFmtId="0" fontId="0" fillId="0" borderId="18" xfId="49" applyBorder="1" applyAlignment="1">
      <alignment/>
      <protection/>
    </xf>
    <xf numFmtId="0" fontId="0" fillId="0" borderId="0" xfId="49" applyBorder="1" applyAlignment="1">
      <alignment/>
      <protection/>
    </xf>
    <xf numFmtId="0" fontId="4" fillId="33" borderId="0" xfId="49" applyFont="1" applyFill="1" applyAlignment="1">
      <alignment horizontal="center" vertical="top" wrapText="1"/>
      <protection/>
    </xf>
    <xf numFmtId="0" fontId="20" fillId="0" borderId="0" xfId="49" applyFont="1" applyAlignment="1">
      <alignment vertical="center"/>
      <protection/>
    </xf>
    <xf numFmtId="0" fontId="10" fillId="33" borderId="0" xfId="49" applyFont="1" applyFill="1" applyAlignment="1">
      <alignment horizontal="center" vertical="center" wrapText="1"/>
      <protection/>
    </xf>
    <xf numFmtId="0" fontId="10" fillId="33" borderId="0" xfId="49" applyFont="1" applyFill="1" applyAlignment="1">
      <alignment vertical="center" wrapText="1"/>
      <protection/>
    </xf>
    <xf numFmtId="0" fontId="1" fillId="0" borderId="12" xfId="49" applyFont="1" applyBorder="1">
      <alignment/>
      <protection/>
    </xf>
    <xf numFmtId="0" fontId="7" fillId="33" borderId="15" xfId="49" applyFont="1" applyFill="1" applyBorder="1" applyAlignment="1">
      <alignment horizontal="left" vertical="center"/>
      <protection/>
    </xf>
    <xf numFmtId="16" fontId="4" fillId="33" borderId="15" xfId="49" applyNumberFormat="1" applyFont="1" applyFill="1" applyBorder="1" applyAlignment="1">
      <alignment horizontal="left" vertical="center" wrapText="1"/>
      <protection/>
    </xf>
    <xf numFmtId="0" fontId="34" fillId="33" borderId="10" xfId="49" applyFont="1" applyFill="1" applyBorder="1" applyAlignment="1">
      <alignment vertical="center" wrapText="1"/>
      <protection/>
    </xf>
    <xf numFmtId="0" fontId="4" fillId="33" borderId="15" xfId="49" applyFont="1" applyFill="1" applyBorder="1" applyAlignment="1">
      <alignment horizontal="left" vertical="center"/>
      <protection/>
    </xf>
    <xf numFmtId="0" fontId="35" fillId="33" borderId="10" xfId="49" applyFont="1" applyFill="1" applyBorder="1" applyAlignment="1">
      <alignment vertical="center" wrapText="1"/>
      <protection/>
    </xf>
    <xf numFmtId="0" fontId="33" fillId="33" borderId="10" xfId="49" applyFont="1" applyFill="1" applyBorder="1" applyAlignment="1">
      <alignment vertical="center"/>
      <protection/>
    </xf>
    <xf numFmtId="0" fontId="34" fillId="33" borderId="10" xfId="49" applyFont="1" applyFill="1" applyBorder="1" applyAlignment="1">
      <alignment vertical="center"/>
      <protection/>
    </xf>
    <xf numFmtId="0" fontId="36" fillId="33" borderId="10" xfId="49" applyFont="1" applyFill="1" applyBorder="1" applyAlignment="1">
      <alignment vertical="center" wrapText="1"/>
      <protection/>
    </xf>
    <xf numFmtId="16" fontId="4" fillId="0" borderId="10" xfId="49" applyNumberFormat="1" applyFont="1" applyFill="1" applyBorder="1" applyAlignment="1">
      <alignment horizontal="left" vertical="center"/>
      <protection/>
    </xf>
    <xf numFmtId="0" fontId="4" fillId="0" borderId="10" xfId="49" applyFont="1" applyFill="1" applyBorder="1" applyAlignment="1">
      <alignment vertical="center"/>
      <protection/>
    </xf>
    <xf numFmtId="0" fontId="4" fillId="33" borderId="13" xfId="49" applyFont="1" applyFill="1" applyBorder="1" applyAlignment="1" quotePrefix="1">
      <alignment horizontal="left" vertical="center" wrapText="1"/>
      <protection/>
    </xf>
    <xf numFmtId="0" fontId="4" fillId="33" borderId="10" xfId="49" applyFont="1" applyFill="1" applyBorder="1" applyAlignment="1">
      <alignment horizontal="left" vertical="center"/>
      <protection/>
    </xf>
    <xf numFmtId="0" fontId="7" fillId="33" borderId="10" xfId="49" applyFont="1" applyFill="1" applyBorder="1" applyAlignment="1">
      <alignment vertical="center" wrapText="1"/>
      <protection/>
    </xf>
    <xf numFmtId="0" fontId="7" fillId="33" borderId="17" xfId="49" applyFont="1" applyFill="1" applyBorder="1" applyAlignment="1">
      <alignment horizontal="left" vertical="center"/>
      <protection/>
    </xf>
    <xf numFmtId="0" fontId="15" fillId="33" borderId="12" xfId="49" applyFont="1" applyFill="1" applyBorder="1" applyAlignment="1">
      <alignment horizontal="left" vertical="center"/>
      <protection/>
    </xf>
    <xf numFmtId="0" fontId="32" fillId="33" borderId="15" xfId="49" applyFont="1" applyFill="1" applyBorder="1" applyAlignment="1">
      <alignment horizontal="left" vertical="center"/>
      <protection/>
    </xf>
    <xf numFmtId="0" fontId="33" fillId="33" borderId="15" xfId="49" applyFont="1" applyFill="1" applyBorder="1" applyAlignment="1">
      <alignment horizontal="left" vertical="center"/>
      <protection/>
    </xf>
    <xf numFmtId="0" fontId="7" fillId="33" borderId="20" xfId="49" applyFont="1" applyFill="1" applyBorder="1" applyAlignment="1">
      <alignment horizontal="left" vertical="center"/>
      <protection/>
    </xf>
    <xf numFmtId="0" fontId="14" fillId="33" borderId="16" xfId="49" applyFont="1" applyFill="1" applyBorder="1" applyAlignment="1">
      <alignment horizontal="left" vertical="center"/>
      <protection/>
    </xf>
    <xf numFmtId="0" fontId="7" fillId="0" borderId="0" xfId="49" applyFont="1">
      <alignment/>
      <protection/>
    </xf>
    <xf numFmtId="0" fontId="4" fillId="33" borderId="10" xfId="0" applyNumberFormat="1" applyFont="1" applyFill="1" applyBorder="1" applyAlignment="1">
      <alignment horizontal="left" vertical="top" wrapText="1"/>
    </xf>
    <xf numFmtId="0" fontId="73" fillId="0" borderId="10" xfId="0" applyFont="1" applyBorder="1" applyAlignment="1">
      <alignment vertical="center"/>
    </xf>
    <xf numFmtId="0" fontId="74" fillId="0" borderId="10" xfId="0" applyFont="1" applyBorder="1" applyAlignment="1">
      <alignment horizontal="right" vertical="center"/>
    </xf>
    <xf numFmtId="0" fontId="74" fillId="0" borderId="10" xfId="0" applyFont="1" applyBorder="1" applyAlignment="1">
      <alignment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1" fontId="2" fillId="7" borderId="10" xfId="0" applyNumberFormat="1" applyFont="1" applyFill="1" applyBorder="1" applyAlignment="1">
      <alignment vertical="center" wrapText="1"/>
    </xf>
    <xf numFmtId="1" fontId="1" fillId="7" borderId="10" xfId="0" applyNumberFormat="1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justify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justify" vertical="center" wrapText="1"/>
    </xf>
    <xf numFmtId="1" fontId="11" fillId="7" borderId="10" xfId="0" applyNumberFormat="1" applyFont="1" applyFill="1" applyBorder="1" applyAlignment="1">
      <alignment horizontal="left" vertical="center" wrapText="1"/>
    </xf>
    <xf numFmtId="0" fontId="4" fillId="7" borderId="10" xfId="49" applyFont="1" applyFill="1" applyBorder="1" applyAlignment="1">
      <alignment vertical="center" wrapText="1"/>
      <protection/>
    </xf>
    <xf numFmtId="0" fontId="4" fillId="34" borderId="10" xfId="49" applyFont="1" applyFill="1" applyBorder="1" applyAlignment="1">
      <alignment vertical="center" wrapText="1"/>
      <protection/>
    </xf>
    <xf numFmtId="0" fontId="1" fillId="34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right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33" borderId="10" xfId="49" applyFont="1" applyFill="1" applyBorder="1" applyAlignment="1">
      <alignment vertical="center" wrapText="1"/>
      <protection/>
    </xf>
    <xf numFmtId="2" fontId="1" fillId="7" borderId="10" xfId="0" applyNumberFormat="1" applyFont="1" applyFill="1" applyBorder="1" applyAlignment="1">
      <alignment horizontal="right" vertical="top" wrapText="1"/>
    </xf>
    <xf numFmtId="0" fontId="12" fillId="7" borderId="10" xfId="0" applyFont="1" applyFill="1" applyBorder="1" applyAlignment="1">
      <alignment vertical="top" wrapText="1"/>
    </xf>
    <xf numFmtId="2" fontId="2" fillId="7" borderId="10" xfId="0" applyNumberFormat="1" applyFont="1" applyFill="1" applyBorder="1" applyAlignment="1">
      <alignment vertical="top" wrapText="1"/>
    </xf>
    <xf numFmtId="0" fontId="13" fillId="7" borderId="10" xfId="0" applyFont="1" applyFill="1" applyBorder="1" applyAlignment="1">
      <alignment horizontal="right" vertical="top" wrapText="1"/>
    </xf>
    <xf numFmtId="2" fontId="13" fillId="7" borderId="10" xfId="0" applyNumberFormat="1" applyFont="1" applyFill="1" applyBorder="1" applyAlignment="1">
      <alignment horizontal="right" vertical="top" wrapText="1"/>
    </xf>
    <xf numFmtId="0" fontId="12" fillId="7" borderId="10" xfId="0" applyFont="1" applyFill="1" applyBorder="1" applyAlignment="1">
      <alignment horizontal="right" vertical="top" wrapText="1"/>
    </xf>
    <xf numFmtId="0" fontId="13" fillId="7" borderId="13" xfId="0" applyFont="1" applyFill="1" applyBorder="1" applyAlignment="1">
      <alignment vertical="top" wrapText="1"/>
    </xf>
    <xf numFmtId="2" fontId="1" fillId="7" borderId="13" xfId="0" applyNumberFormat="1" applyFont="1" applyFill="1" applyBorder="1" applyAlignment="1">
      <alignment vertical="top" wrapText="1"/>
    </xf>
    <xf numFmtId="1" fontId="4" fillId="7" borderId="13" xfId="0" applyNumberFormat="1" applyFont="1" applyFill="1" applyBorder="1" applyAlignment="1">
      <alignment horizontal="center" vertical="center" wrapText="1"/>
    </xf>
    <xf numFmtId="1" fontId="7" fillId="7" borderId="10" xfId="0" applyNumberFormat="1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left" vertical="top" wrapText="1"/>
    </xf>
    <xf numFmtId="16" fontId="4" fillId="7" borderId="10" xfId="0" applyNumberFormat="1" applyFont="1" applyFill="1" applyBorder="1" applyAlignment="1">
      <alignment horizontal="left" vertical="top" wrapText="1"/>
    </xf>
    <xf numFmtId="16" fontId="4" fillId="7" borderId="10" xfId="0" applyNumberFormat="1" applyFont="1" applyFill="1" applyBorder="1" applyAlignment="1" quotePrefix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2" fontId="7" fillId="7" borderId="10" xfId="0" applyNumberFormat="1" applyFont="1" applyFill="1" applyBorder="1" applyAlignment="1">
      <alignment horizontal="center" vertical="center" wrapText="1"/>
    </xf>
    <xf numFmtId="2" fontId="7" fillId="7" borderId="10" xfId="0" applyNumberFormat="1" applyFont="1" applyFill="1" applyBorder="1" applyAlignment="1">
      <alignment vertical="center" wrapText="1"/>
    </xf>
    <xf numFmtId="0" fontId="4" fillId="7" borderId="25" xfId="48" applyFont="1" applyFill="1" applyBorder="1" applyAlignment="1">
      <alignment vertical="center" wrapText="1"/>
      <protection/>
    </xf>
    <xf numFmtId="2" fontId="28" fillId="7" borderId="10" xfId="0" applyNumberFormat="1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7" fillId="7" borderId="25" xfId="0" applyFont="1" applyFill="1" applyBorder="1" applyAlignment="1">
      <alignment vertical="center" wrapText="1"/>
    </xf>
    <xf numFmtId="0" fontId="7" fillId="7" borderId="28" xfId="0" applyFont="1" applyFill="1" applyBorder="1" applyAlignment="1">
      <alignment vertical="center" wrapText="1"/>
    </xf>
    <xf numFmtId="1" fontId="1" fillId="7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33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13" fillId="33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2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18" fillId="0" borderId="18" xfId="0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1" fillId="0" borderId="0" xfId="0" applyFont="1" applyAlignment="1">
      <alignment horizontal="right" vertical="center"/>
    </xf>
    <xf numFmtId="0" fontId="4" fillId="33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33" borderId="12" xfId="49" applyFont="1" applyFill="1" applyBorder="1" applyAlignment="1">
      <alignment horizontal="left" vertical="center" wrapText="1"/>
      <protection/>
    </xf>
    <xf numFmtId="0" fontId="14" fillId="33" borderId="15" xfId="49" applyFont="1" applyFill="1" applyBorder="1" applyAlignment="1">
      <alignment horizontal="left" vertical="center" wrapText="1"/>
      <protection/>
    </xf>
    <xf numFmtId="0" fontId="0" fillId="0" borderId="15" xfId="49" applyBorder="1" applyAlignment="1">
      <alignment horizontal="left" vertical="center" wrapText="1"/>
      <protection/>
    </xf>
    <xf numFmtId="0" fontId="0" fillId="0" borderId="13" xfId="49" applyBorder="1" applyAlignment="1">
      <alignment horizontal="left" vertical="center" wrapText="1"/>
      <protection/>
    </xf>
    <xf numFmtId="0" fontId="7" fillId="33" borderId="15" xfId="49" applyFont="1" applyFill="1" applyBorder="1" applyAlignment="1">
      <alignment horizontal="left" vertical="center" wrapText="1"/>
      <protection/>
    </xf>
    <xf numFmtId="0" fontId="7" fillId="0" borderId="12" xfId="49" applyFont="1" applyBorder="1" applyAlignment="1">
      <alignment wrapText="1"/>
      <protection/>
    </xf>
    <xf numFmtId="0" fontId="7" fillId="0" borderId="15" xfId="49" applyFont="1" applyBorder="1" applyAlignment="1">
      <alignment wrapText="1"/>
      <protection/>
    </xf>
    <xf numFmtId="0" fontId="0" fillId="0" borderId="15" xfId="49" applyBorder="1" applyAlignment="1">
      <alignment wrapText="1"/>
      <protection/>
    </xf>
    <xf numFmtId="0" fontId="0" fillId="0" borderId="13" xfId="49" applyBorder="1" applyAlignment="1">
      <alignment wrapText="1"/>
      <protection/>
    </xf>
    <xf numFmtId="0" fontId="4" fillId="33" borderId="0" xfId="49" applyFont="1" applyFill="1" applyAlignment="1">
      <alignment horizontal="left" vertical="top" wrapText="1"/>
      <protection/>
    </xf>
    <xf numFmtId="0" fontId="4" fillId="33" borderId="0" xfId="49" applyFont="1" applyFill="1" applyAlignment="1">
      <alignment horizontal="center" vertical="top" wrapText="1"/>
      <protection/>
    </xf>
    <xf numFmtId="0" fontId="4" fillId="33" borderId="12" xfId="49" applyFont="1" applyFill="1" applyBorder="1" applyAlignment="1">
      <alignment horizontal="left" vertical="center" wrapText="1"/>
      <protection/>
    </xf>
    <xf numFmtId="0" fontId="4" fillId="33" borderId="15" xfId="49" applyFont="1" applyFill="1" applyBorder="1" applyAlignment="1">
      <alignment horizontal="left" vertical="center" wrapText="1"/>
      <protection/>
    </xf>
    <xf numFmtId="0" fontId="15" fillId="33" borderId="15" xfId="49" applyFont="1" applyFill="1" applyBorder="1" applyAlignment="1">
      <alignment horizontal="left" vertical="center" wrapText="1"/>
      <protection/>
    </xf>
    <xf numFmtId="0" fontId="0" fillId="0" borderId="15" xfId="49" applyFont="1" applyBorder="1" applyAlignment="1">
      <alignment horizontal="left" vertical="center" wrapText="1"/>
      <protection/>
    </xf>
    <xf numFmtId="0" fontId="0" fillId="0" borderId="13" xfId="49" applyFont="1" applyBorder="1" applyAlignment="1">
      <alignment horizontal="left" vertical="center" wrapText="1"/>
      <protection/>
    </xf>
    <xf numFmtId="0" fontId="4" fillId="0" borderId="12" xfId="49" applyFont="1" applyBorder="1" applyAlignment="1">
      <alignment horizontal="left" vertical="center" wrapText="1"/>
      <protection/>
    </xf>
    <xf numFmtId="0" fontId="15" fillId="0" borderId="15" xfId="49" applyFont="1" applyBorder="1" applyAlignment="1">
      <alignment horizontal="left" vertical="center" wrapText="1"/>
      <protection/>
    </xf>
    <xf numFmtId="0" fontId="7" fillId="0" borderId="14" xfId="49" applyFont="1" applyBorder="1" applyAlignment="1">
      <alignment horizontal="left" wrapText="1"/>
      <protection/>
    </xf>
    <xf numFmtId="0" fontId="7" fillId="0" borderId="18" xfId="49" applyFont="1" applyBorder="1" applyAlignment="1">
      <alignment horizontal="left" wrapText="1"/>
      <protection/>
    </xf>
    <xf numFmtId="0" fontId="7" fillId="0" borderId="24" xfId="49" applyFont="1" applyBorder="1" applyAlignment="1">
      <alignment horizontal="left" wrapText="1"/>
      <protection/>
    </xf>
    <xf numFmtId="0" fontId="4" fillId="0" borderId="15" xfId="49" applyFont="1" applyFill="1" applyBorder="1" applyAlignment="1">
      <alignment horizontal="left" vertical="center" wrapText="1"/>
      <protection/>
    </xf>
    <xf numFmtId="0" fontId="4" fillId="0" borderId="15" xfId="49" applyFont="1" applyBorder="1" applyAlignment="1">
      <alignment horizontal="left" vertical="center" wrapText="1"/>
      <protection/>
    </xf>
    <xf numFmtId="0" fontId="4" fillId="0" borderId="12" xfId="49" applyFont="1" applyFill="1" applyBorder="1" applyAlignment="1">
      <alignment horizontal="left" vertical="center" wrapText="1"/>
      <protection/>
    </xf>
    <xf numFmtId="0" fontId="0" fillId="0" borderId="15" xfId="49" applyFill="1" applyBorder="1" applyAlignment="1">
      <alignment horizontal="left" vertical="center" wrapText="1"/>
      <protection/>
    </xf>
    <xf numFmtId="0" fontId="0" fillId="0" borderId="13" xfId="49" applyFill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horizontal="left" vertical="center" wrapText="1"/>
      <protection/>
    </xf>
    <xf numFmtId="0" fontId="4" fillId="0" borderId="13" xfId="49" applyFont="1" applyBorder="1" applyAlignment="1">
      <alignment horizontal="left" vertical="center" wrapText="1"/>
      <protection/>
    </xf>
    <xf numFmtId="0" fontId="7" fillId="0" borderId="12" xfId="49" applyFont="1" applyBorder="1" applyAlignment="1">
      <alignment horizontal="center" vertical="center" wrapText="1"/>
      <protection/>
    </xf>
    <xf numFmtId="0" fontId="7" fillId="0" borderId="15" xfId="49" applyFont="1" applyBorder="1" applyAlignment="1">
      <alignment horizontal="center" vertical="center" wrapText="1"/>
      <protection/>
    </xf>
    <xf numFmtId="0" fontId="7" fillId="0" borderId="13" xfId="49" applyFont="1" applyBorder="1" applyAlignment="1">
      <alignment horizontal="center" vertical="center" wrapText="1"/>
      <protection/>
    </xf>
    <xf numFmtId="0" fontId="7" fillId="33" borderId="0" xfId="49" applyFont="1" applyFill="1" applyAlignment="1">
      <alignment horizontal="center" vertical="center" wrapText="1"/>
      <protection/>
    </xf>
    <xf numFmtId="0" fontId="4" fillId="33" borderId="0" xfId="49" applyFont="1" applyFill="1" applyAlignment="1">
      <alignment horizontal="center" vertical="center" wrapText="1"/>
      <protection/>
    </xf>
    <xf numFmtId="0" fontId="18" fillId="0" borderId="18" xfId="49" applyFont="1" applyFill="1" applyBorder="1" applyAlignment="1">
      <alignment horizontal="right" vertical="center" wrapText="1"/>
      <protection/>
    </xf>
    <xf numFmtId="0" fontId="7" fillId="0" borderId="19" xfId="49" applyFont="1" applyFill="1" applyBorder="1" applyAlignment="1">
      <alignment horizontal="center" vertical="center" wrapText="1"/>
      <protection/>
    </xf>
    <xf numFmtId="0" fontId="7" fillId="0" borderId="11" xfId="49" applyFont="1" applyFill="1" applyBorder="1" applyAlignment="1">
      <alignment horizontal="center" vertical="center" wrapText="1"/>
      <protection/>
    </xf>
    <xf numFmtId="0" fontId="7" fillId="33" borderId="16" xfId="49" applyFont="1" applyFill="1" applyBorder="1" applyAlignment="1">
      <alignment horizontal="center" vertical="center" wrapText="1"/>
      <protection/>
    </xf>
    <xf numFmtId="0" fontId="7" fillId="33" borderId="21" xfId="49" applyFont="1" applyFill="1" applyBorder="1" applyAlignment="1">
      <alignment horizontal="center" vertical="center" wrapText="1"/>
      <protection/>
    </xf>
    <xf numFmtId="0" fontId="7" fillId="33" borderId="22" xfId="49" applyFont="1" applyFill="1" applyBorder="1" applyAlignment="1">
      <alignment horizontal="center" vertical="center" wrapText="1"/>
      <protection/>
    </xf>
    <xf numFmtId="0" fontId="7" fillId="33" borderId="14" xfId="49" applyFont="1" applyFill="1" applyBorder="1" applyAlignment="1">
      <alignment horizontal="center" vertical="center" wrapText="1"/>
      <protection/>
    </xf>
    <xf numFmtId="0" fontId="7" fillId="33" borderId="18" xfId="49" applyFont="1" applyFill="1" applyBorder="1" applyAlignment="1">
      <alignment horizontal="center" vertical="center" wrapText="1"/>
      <protection/>
    </xf>
    <xf numFmtId="0" fontId="7" fillId="33" borderId="24" xfId="49" applyFont="1" applyFill="1" applyBorder="1" applyAlignment="1">
      <alignment horizontal="center" vertical="center" wrapText="1"/>
      <protection/>
    </xf>
    <xf numFmtId="49" fontId="7" fillId="33" borderId="19" xfId="49" applyNumberFormat="1" applyFont="1" applyFill="1" applyBorder="1" applyAlignment="1">
      <alignment horizontal="center" vertical="center" wrapText="1"/>
      <protection/>
    </xf>
    <xf numFmtId="49" fontId="7" fillId="33" borderId="11" xfId="49" applyNumberFormat="1" applyFont="1" applyFill="1" applyBorder="1" applyAlignment="1">
      <alignment horizontal="center" vertical="center" wrapText="1"/>
      <protection/>
    </xf>
    <xf numFmtId="0" fontId="7" fillId="33" borderId="12" xfId="49" applyFont="1" applyFill="1" applyBorder="1" applyAlignment="1">
      <alignment horizontal="center" vertical="center" wrapText="1"/>
      <protection/>
    </xf>
    <xf numFmtId="0" fontId="7" fillId="33" borderId="15" xfId="49" applyFont="1" applyFill="1" applyBorder="1" applyAlignment="1">
      <alignment horizontal="center" vertical="center" wrapText="1"/>
      <protection/>
    </xf>
    <xf numFmtId="0" fontId="7" fillId="33" borderId="13" xfId="49" applyFont="1" applyFill="1" applyBorder="1" applyAlignment="1">
      <alignment horizontal="center" vertical="center" wrapText="1"/>
      <protection/>
    </xf>
    <xf numFmtId="0" fontId="4" fillId="0" borderId="0" xfId="49" applyFont="1" applyFill="1" applyAlignment="1">
      <alignment horizontal="center" vertical="top" wrapText="1"/>
      <protection/>
    </xf>
    <xf numFmtId="0" fontId="4" fillId="33" borderId="0" xfId="49" applyFont="1" applyFill="1" applyAlignment="1">
      <alignment vertical="center" wrapText="1"/>
      <protection/>
    </xf>
    <xf numFmtId="0" fontId="0" fillId="33" borderId="0" xfId="49" applyFill="1" applyAlignment="1">
      <alignment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2" fillId="33" borderId="0" xfId="4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" fillId="33" borderId="15" xfId="0" applyNumberFormat="1" applyFont="1" applyFill="1" applyBorder="1" applyAlignment="1">
      <alignment horizontal="left" wrapText="1"/>
    </xf>
    <xf numFmtId="49" fontId="27" fillId="33" borderId="13" xfId="0" applyNumberFormat="1" applyFont="1" applyFill="1" applyBorder="1" applyAlignment="1">
      <alignment horizontal="left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7" fillId="33" borderId="12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7" fillId="33" borderId="15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7" fillId="33" borderId="14" xfId="0" applyFont="1" applyFill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  <xf numFmtId="0" fontId="7" fillId="33" borderId="13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33" borderId="15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33" borderId="1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0" fontId="2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7" fillId="0" borderId="0" xfId="48" applyFont="1" applyFill="1" applyAlignment="1">
      <alignment horizontal="center" vertical="center" wrapText="1"/>
      <protection/>
    </xf>
    <xf numFmtId="0" fontId="7" fillId="0" borderId="33" xfId="48" applyFont="1" applyFill="1" applyBorder="1" applyAlignment="1">
      <alignment horizontal="left" vertical="center"/>
      <protection/>
    </xf>
    <xf numFmtId="0" fontId="10" fillId="0" borderId="0" xfId="48" applyFont="1" applyFill="1" applyAlignment="1">
      <alignment horizontal="center" vertical="center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17 VSAFAS_lyginamasis_4-19_priedai_2009-09-10" xfId="48"/>
    <cellStyle name="Paprastas 2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9"/>
  <sheetViews>
    <sheetView showGridLines="0" zoomScaleSheetLayoutView="100" zoomScalePageLayoutView="0" workbookViewId="0" topLeftCell="A38">
      <selection activeCell="L27" sqref="L27"/>
    </sheetView>
  </sheetViews>
  <sheetFormatPr defaultColWidth="9.140625" defaultRowHeight="12.75"/>
  <cols>
    <col min="1" max="1" width="6.7109375" style="14" customWidth="1"/>
    <col min="2" max="2" width="1.57421875" style="14" hidden="1" customWidth="1"/>
    <col min="3" max="3" width="30.140625" style="14" customWidth="1"/>
    <col min="4" max="4" width="18.28125" style="14" customWidth="1"/>
    <col min="5" max="5" width="0" style="14" hidden="1" customWidth="1"/>
    <col min="6" max="6" width="6.140625" style="14" customWidth="1"/>
    <col min="7" max="7" width="9.8515625" style="14" customWidth="1"/>
    <col min="8" max="8" width="12.140625" style="214" customWidth="1"/>
    <col min="9" max="9" width="11.28125" style="14" customWidth="1"/>
    <col min="10" max="16384" width="9.140625" style="14" customWidth="1"/>
  </cols>
  <sheetData>
    <row r="1" spans="4:10" ht="15.75">
      <c r="D1" s="10"/>
      <c r="F1" s="242" t="s">
        <v>54</v>
      </c>
      <c r="G1" s="242"/>
      <c r="H1" s="243"/>
      <c r="I1" s="242"/>
      <c r="J1" s="242"/>
    </row>
    <row r="2" spans="6:10" ht="12.75">
      <c r="F2" s="242" t="s">
        <v>112</v>
      </c>
      <c r="G2" s="242"/>
      <c r="H2" s="243"/>
      <c r="I2" s="242"/>
      <c r="J2" s="242"/>
    </row>
    <row r="4" spans="1:9" ht="15.75">
      <c r="A4" s="523" t="s">
        <v>57</v>
      </c>
      <c r="B4" s="531"/>
      <c r="C4" s="531"/>
      <c r="D4" s="531"/>
      <c r="E4" s="531"/>
      <c r="F4" s="531"/>
      <c r="G4" s="531"/>
      <c r="H4" s="531"/>
      <c r="I4" s="531"/>
    </row>
    <row r="5" spans="1:9" ht="15.75">
      <c r="A5" s="538" t="s">
        <v>56</v>
      </c>
      <c r="B5" s="531"/>
      <c r="C5" s="531"/>
      <c r="D5" s="531"/>
      <c r="E5" s="531"/>
      <c r="F5" s="531"/>
      <c r="G5" s="531"/>
      <c r="H5" s="531"/>
      <c r="I5" s="531"/>
    </row>
    <row r="6" spans="1:9" ht="15.75">
      <c r="A6" s="523" t="s">
        <v>665</v>
      </c>
      <c r="B6" s="539"/>
      <c r="C6" s="539"/>
      <c r="D6" s="539"/>
      <c r="E6" s="539"/>
      <c r="F6" s="539"/>
      <c r="G6" s="539"/>
      <c r="H6" s="539"/>
      <c r="I6" s="539"/>
    </row>
    <row r="7" spans="1:9" ht="15">
      <c r="A7" s="521" t="s">
        <v>14</v>
      </c>
      <c r="B7" s="522"/>
      <c r="C7" s="522"/>
      <c r="D7" s="522"/>
      <c r="E7" s="522"/>
      <c r="F7" s="522"/>
      <c r="G7" s="522"/>
      <c r="H7" s="522"/>
      <c r="I7" s="522"/>
    </row>
    <row r="8" spans="1:9" ht="15">
      <c r="A8" s="521" t="s">
        <v>666</v>
      </c>
      <c r="B8" s="522"/>
      <c r="C8" s="522"/>
      <c r="D8" s="522"/>
      <c r="E8" s="522"/>
      <c r="F8" s="522"/>
      <c r="G8" s="522"/>
      <c r="H8" s="522"/>
      <c r="I8" s="522"/>
    </row>
    <row r="9" spans="1:9" ht="15">
      <c r="A9" s="521" t="s">
        <v>59</v>
      </c>
      <c r="B9" s="522"/>
      <c r="C9" s="522"/>
      <c r="D9" s="522"/>
      <c r="E9" s="522"/>
      <c r="F9" s="522"/>
      <c r="G9" s="522"/>
      <c r="H9" s="522"/>
      <c r="I9" s="522"/>
    </row>
    <row r="10" spans="1:9" ht="15">
      <c r="A10" s="521" t="s">
        <v>58</v>
      </c>
      <c r="B10" s="531"/>
      <c r="C10" s="531"/>
      <c r="D10" s="531"/>
      <c r="E10" s="531"/>
      <c r="F10" s="531"/>
      <c r="G10" s="531"/>
      <c r="H10" s="531"/>
      <c r="I10" s="531"/>
    </row>
    <row r="11" spans="1:9" ht="15">
      <c r="A11" s="529"/>
      <c r="B11" s="522"/>
      <c r="C11" s="522"/>
      <c r="D11" s="522"/>
      <c r="E11" s="522"/>
      <c r="F11" s="522"/>
      <c r="G11" s="522"/>
      <c r="H11" s="522"/>
      <c r="I11" s="522"/>
    </row>
    <row r="12" spans="1:9" ht="15.75">
      <c r="A12" s="523" t="s">
        <v>15</v>
      </c>
      <c r="B12" s="530"/>
      <c r="C12" s="530"/>
      <c r="D12" s="530"/>
      <c r="E12" s="530"/>
      <c r="F12" s="530"/>
      <c r="G12" s="530"/>
      <c r="H12" s="530"/>
      <c r="I12" s="530"/>
    </row>
    <row r="13" spans="1:9" ht="15">
      <c r="A13" s="521"/>
      <c r="B13" s="522"/>
      <c r="C13" s="522"/>
      <c r="D13" s="522"/>
      <c r="E13" s="522"/>
      <c r="F13" s="522"/>
      <c r="G13" s="522"/>
      <c r="H13" s="522"/>
      <c r="I13" s="522"/>
    </row>
    <row r="14" spans="1:9" ht="15.75">
      <c r="A14" s="523" t="s">
        <v>667</v>
      </c>
      <c r="B14" s="523"/>
      <c r="C14" s="523"/>
      <c r="D14" s="523"/>
      <c r="E14" s="523"/>
      <c r="F14" s="523"/>
      <c r="G14" s="523"/>
      <c r="H14" s="523"/>
      <c r="I14" s="523"/>
    </row>
    <row r="15" spans="1:9" ht="15.75">
      <c r="A15" s="524" t="s">
        <v>683</v>
      </c>
      <c r="B15" s="525"/>
      <c r="C15" s="525"/>
      <c r="D15" s="525"/>
      <c r="E15" s="525"/>
      <c r="F15" s="525"/>
      <c r="G15" s="525"/>
      <c r="H15" s="525"/>
      <c r="I15" s="525"/>
    </row>
    <row r="16" spans="1:9" ht="15">
      <c r="A16" s="521" t="s">
        <v>16</v>
      </c>
      <c r="B16" s="522"/>
      <c r="C16" s="522"/>
      <c r="D16" s="522"/>
      <c r="E16" s="522"/>
      <c r="F16" s="522"/>
      <c r="G16" s="522"/>
      <c r="H16" s="522"/>
      <c r="I16" s="522"/>
    </row>
    <row r="17" spans="1:9" s="12" customFormat="1" ht="15">
      <c r="A17" s="526" t="s">
        <v>386</v>
      </c>
      <c r="B17" s="522"/>
      <c r="C17" s="522"/>
      <c r="D17" s="522"/>
      <c r="E17" s="522"/>
      <c r="F17" s="522"/>
      <c r="G17" s="522"/>
      <c r="H17" s="522"/>
      <c r="I17" s="522"/>
    </row>
    <row r="18" spans="1:9" s="5" customFormat="1" ht="54.75" customHeight="1">
      <c r="A18" s="527" t="s">
        <v>17</v>
      </c>
      <c r="B18" s="527"/>
      <c r="C18" s="527" t="s">
        <v>18</v>
      </c>
      <c r="D18" s="528"/>
      <c r="E18" s="528"/>
      <c r="F18" s="528"/>
      <c r="G18" s="7" t="s">
        <v>50</v>
      </c>
      <c r="H18" s="210" t="s">
        <v>19</v>
      </c>
      <c r="I18" s="108" t="s">
        <v>20</v>
      </c>
    </row>
    <row r="19" spans="1:9" ht="15.75">
      <c r="A19" s="3" t="s">
        <v>21</v>
      </c>
      <c r="B19" s="8" t="s">
        <v>22</v>
      </c>
      <c r="C19" s="520" t="s">
        <v>22</v>
      </c>
      <c r="D19" s="520"/>
      <c r="E19" s="520"/>
      <c r="F19" s="520"/>
      <c r="G19" s="8"/>
      <c r="H19" s="471">
        <f>SUM(H20+H25+H26)</f>
        <v>3739428</v>
      </c>
      <c r="I19" s="468"/>
    </row>
    <row r="20" spans="1:9" ht="15.75">
      <c r="A20" s="2" t="s">
        <v>23</v>
      </c>
      <c r="B20" s="11" t="s">
        <v>24</v>
      </c>
      <c r="C20" s="519" t="s">
        <v>24</v>
      </c>
      <c r="D20" s="519"/>
      <c r="E20" s="519"/>
      <c r="F20" s="519"/>
      <c r="G20" s="11"/>
      <c r="H20" s="471">
        <f>SUM(H21:H24)</f>
        <v>3685298</v>
      </c>
      <c r="I20" s="468"/>
    </row>
    <row r="21" spans="1:9" ht="15.75">
      <c r="A21" s="2" t="s">
        <v>60</v>
      </c>
      <c r="B21" s="11" t="s">
        <v>61</v>
      </c>
      <c r="C21" s="519" t="s">
        <v>61</v>
      </c>
      <c r="D21" s="519"/>
      <c r="E21" s="519"/>
      <c r="F21" s="519"/>
      <c r="G21" s="11"/>
      <c r="H21" s="11">
        <v>2893640</v>
      </c>
      <c r="I21" s="469"/>
    </row>
    <row r="22" spans="1:9" ht="15.75">
      <c r="A22" s="2" t="s">
        <v>62</v>
      </c>
      <c r="B22" s="4" t="s">
        <v>63</v>
      </c>
      <c r="C22" s="519" t="s">
        <v>63</v>
      </c>
      <c r="D22" s="519"/>
      <c r="E22" s="519"/>
      <c r="F22" s="519"/>
      <c r="G22" s="4"/>
      <c r="H22" s="11">
        <v>732100</v>
      </c>
      <c r="I22" s="470"/>
    </row>
    <row r="23" spans="1:9" ht="15.75">
      <c r="A23" s="2" t="s">
        <v>64</v>
      </c>
      <c r="B23" s="11" t="s">
        <v>65</v>
      </c>
      <c r="C23" s="519" t="s">
        <v>65</v>
      </c>
      <c r="D23" s="519"/>
      <c r="E23" s="519"/>
      <c r="F23" s="519"/>
      <c r="G23" s="11"/>
      <c r="H23" s="11">
        <v>1724</v>
      </c>
      <c r="I23" s="468"/>
    </row>
    <row r="24" spans="1:9" ht="15.75">
      <c r="A24" s="2" t="s">
        <v>66</v>
      </c>
      <c r="B24" s="4" t="s">
        <v>67</v>
      </c>
      <c r="C24" s="519" t="s">
        <v>67</v>
      </c>
      <c r="D24" s="519"/>
      <c r="E24" s="519"/>
      <c r="F24" s="519"/>
      <c r="G24" s="4"/>
      <c r="H24" s="11">
        <v>57834</v>
      </c>
      <c r="I24" s="470"/>
    </row>
    <row r="25" spans="1:9" ht="15.75">
      <c r="A25" s="2" t="s">
        <v>25</v>
      </c>
      <c r="B25" s="11" t="s">
        <v>26</v>
      </c>
      <c r="C25" s="519" t="s">
        <v>26</v>
      </c>
      <c r="D25" s="519"/>
      <c r="E25" s="519"/>
      <c r="F25" s="519"/>
      <c r="G25" s="11"/>
      <c r="H25" s="9"/>
      <c r="I25" s="468"/>
    </row>
    <row r="26" spans="1:9" ht="15.75">
      <c r="A26" s="2" t="s">
        <v>27</v>
      </c>
      <c r="B26" s="11" t="s">
        <v>28</v>
      </c>
      <c r="C26" s="519" t="s">
        <v>28</v>
      </c>
      <c r="D26" s="519"/>
      <c r="E26" s="519"/>
      <c r="F26" s="519"/>
      <c r="G26" s="11"/>
      <c r="H26" s="471">
        <f>SUM(H27:H28)</f>
        <v>54130</v>
      </c>
      <c r="I26" s="468"/>
    </row>
    <row r="27" spans="1:9" ht="15.75">
      <c r="A27" s="2" t="s">
        <v>68</v>
      </c>
      <c r="B27" s="4" t="s">
        <v>29</v>
      </c>
      <c r="C27" s="519" t="s">
        <v>29</v>
      </c>
      <c r="D27" s="519"/>
      <c r="E27" s="519"/>
      <c r="F27" s="519"/>
      <c r="G27" s="4"/>
      <c r="H27" s="214">
        <v>54130</v>
      </c>
      <c r="I27" s="470"/>
    </row>
    <row r="28" spans="1:9" ht="15.75">
      <c r="A28" s="2" t="s">
        <v>69</v>
      </c>
      <c r="B28" s="4" t="s">
        <v>30</v>
      </c>
      <c r="C28" s="519" t="s">
        <v>30</v>
      </c>
      <c r="D28" s="519"/>
      <c r="E28" s="519"/>
      <c r="F28" s="519"/>
      <c r="G28" s="4"/>
      <c r="H28" s="9"/>
      <c r="I28" s="468"/>
    </row>
    <row r="29" spans="1:9" ht="15.75">
      <c r="A29" s="3" t="s">
        <v>31</v>
      </c>
      <c r="B29" s="8" t="s">
        <v>32</v>
      </c>
      <c r="C29" s="520" t="s">
        <v>32</v>
      </c>
      <c r="D29" s="520"/>
      <c r="E29" s="520"/>
      <c r="F29" s="520"/>
      <c r="G29" s="8"/>
      <c r="H29" s="471">
        <f>SUM(H30:H43)</f>
        <v>-3725773</v>
      </c>
      <c r="I29" s="468"/>
    </row>
    <row r="30" spans="1:9" ht="15.75">
      <c r="A30" s="2" t="s">
        <v>23</v>
      </c>
      <c r="B30" s="11" t="s">
        <v>70</v>
      </c>
      <c r="C30" s="519" t="s">
        <v>110</v>
      </c>
      <c r="D30" s="519"/>
      <c r="E30" s="519"/>
      <c r="F30" s="519"/>
      <c r="G30" s="11"/>
      <c r="H30" s="11">
        <v>-3226720</v>
      </c>
      <c r="I30" s="470"/>
    </row>
    <row r="31" spans="1:9" ht="15.75">
      <c r="A31" s="2" t="s">
        <v>25</v>
      </c>
      <c r="B31" s="11" t="s">
        <v>71</v>
      </c>
      <c r="C31" s="519" t="s">
        <v>100</v>
      </c>
      <c r="D31" s="519"/>
      <c r="E31" s="519"/>
      <c r="F31" s="519"/>
      <c r="G31" s="11"/>
      <c r="H31" s="11">
        <v>-7582</v>
      </c>
      <c r="I31" s="470"/>
    </row>
    <row r="32" spans="1:9" ht="15.75">
      <c r="A32" s="2" t="s">
        <v>27</v>
      </c>
      <c r="B32" s="11" t="s">
        <v>72</v>
      </c>
      <c r="C32" s="519" t="s">
        <v>101</v>
      </c>
      <c r="D32" s="519"/>
      <c r="E32" s="519"/>
      <c r="F32" s="519"/>
      <c r="G32" s="11"/>
      <c r="H32" s="11">
        <v>-259633</v>
      </c>
      <c r="I32" s="470"/>
    </row>
    <row r="33" spans="1:9" ht="15.75">
      <c r="A33" s="2" t="s">
        <v>35</v>
      </c>
      <c r="B33" s="11" t="s">
        <v>73</v>
      </c>
      <c r="C33" s="519" t="s">
        <v>102</v>
      </c>
      <c r="D33" s="519"/>
      <c r="E33" s="519"/>
      <c r="F33" s="519"/>
      <c r="G33" s="11"/>
      <c r="H33" s="11">
        <v>-778</v>
      </c>
      <c r="I33" s="470"/>
    </row>
    <row r="34" spans="1:9" ht="15.75">
      <c r="A34" s="2" t="s">
        <v>74</v>
      </c>
      <c r="B34" s="11" t="s">
        <v>75</v>
      </c>
      <c r="C34" s="519" t="s">
        <v>103</v>
      </c>
      <c r="D34" s="519"/>
      <c r="E34" s="519"/>
      <c r="F34" s="519"/>
      <c r="G34" s="11"/>
      <c r="H34" s="11"/>
      <c r="I34" s="470"/>
    </row>
    <row r="35" spans="1:9" ht="15.75">
      <c r="A35" s="2" t="s">
        <v>76</v>
      </c>
      <c r="B35" s="11" t="s">
        <v>77</v>
      </c>
      <c r="C35" s="519" t="s">
        <v>104</v>
      </c>
      <c r="D35" s="519"/>
      <c r="E35" s="519"/>
      <c r="F35" s="519"/>
      <c r="G35" s="11"/>
      <c r="H35" s="11">
        <v>-15365</v>
      </c>
      <c r="I35" s="470"/>
    </row>
    <row r="36" spans="1:9" ht="15.75">
      <c r="A36" s="2" t="s">
        <v>78</v>
      </c>
      <c r="B36" s="11" t="s">
        <v>79</v>
      </c>
      <c r="C36" s="519" t="s">
        <v>105</v>
      </c>
      <c r="D36" s="519"/>
      <c r="E36" s="519"/>
      <c r="F36" s="519"/>
      <c r="G36" s="11"/>
      <c r="H36" s="11">
        <v>-45758</v>
      </c>
      <c r="I36" s="470"/>
    </row>
    <row r="37" spans="1:9" ht="15.75">
      <c r="A37" s="2" t="s">
        <v>80</v>
      </c>
      <c r="B37" s="11" t="s">
        <v>33</v>
      </c>
      <c r="C37" s="519" t="s">
        <v>33</v>
      </c>
      <c r="D37" s="519"/>
      <c r="E37" s="519"/>
      <c r="F37" s="519"/>
      <c r="G37" s="11"/>
      <c r="H37" s="11"/>
      <c r="I37" s="470"/>
    </row>
    <row r="38" spans="1:9" ht="15.75">
      <c r="A38" s="2" t="s">
        <v>81</v>
      </c>
      <c r="B38" s="11" t="s">
        <v>82</v>
      </c>
      <c r="C38" s="519" t="s">
        <v>82</v>
      </c>
      <c r="D38" s="519"/>
      <c r="E38" s="519"/>
      <c r="F38" s="519"/>
      <c r="G38" s="11"/>
      <c r="H38" s="11">
        <v>-93586</v>
      </c>
      <c r="I38" s="470"/>
    </row>
    <row r="39" spans="1:9" ht="15.75" customHeight="1">
      <c r="A39" s="2" t="s">
        <v>83</v>
      </c>
      <c r="B39" s="11" t="s">
        <v>34</v>
      </c>
      <c r="C39" s="519" t="s">
        <v>51</v>
      </c>
      <c r="D39" s="519"/>
      <c r="E39" s="519"/>
      <c r="F39" s="519"/>
      <c r="G39" s="11"/>
      <c r="H39" s="11">
        <v>-10450</v>
      </c>
      <c r="I39" s="470"/>
    </row>
    <row r="40" spans="1:9" ht="15.75" customHeight="1">
      <c r="A40" s="2" t="s">
        <v>84</v>
      </c>
      <c r="B40" s="11" t="s">
        <v>85</v>
      </c>
      <c r="C40" s="519" t="s">
        <v>106</v>
      </c>
      <c r="D40" s="519"/>
      <c r="E40" s="519"/>
      <c r="F40" s="519"/>
      <c r="G40" s="11"/>
      <c r="H40" s="11"/>
      <c r="I40" s="470"/>
    </row>
    <row r="41" spans="1:9" ht="15.75">
      <c r="A41" s="2" t="s">
        <v>86</v>
      </c>
      <c r="B41" s="11" t="s">
        <v>87</v>
      </c>
      <c r="C41" s="519" t="s">
        <v>52</v>
      </c>
      <c r="D41" s="519"/>
      <c r="E41" s="519"/>
      <c r="F41" s="519"/>
      <c r="G41" s="11"/>
      <c r="H41" s="11">
        <v>-20265</v>
      </c>
      <c r="I41" s="470"/>
    </row>
    <row r="42" spans="1:9" ht="15.75">
      <c r="A42" s="2" t="s">
        <v>88</v>
      </c>
      <c r="B42" s="11" t="s">
        <v>89</v>
      </c>
      <c r="C42" s="519" t="s">
        <v>107</v>
      </c>
      <c r="D42" s="519"/>
      <c r="E42" s="519"/>
      <c r="F42" s="519"/>
      <c r="G42" s="11"/>
      <c r="H42" s="11">
        <v>-40121</v>
      </c>
      <c r="I42" s="470"/>
    </row>
    <row r="43" spans="1:9" ht="15.75">
      <c r="A43" s="2" t="s">
        <v>90</v>
      </c>
      <c r="B43" s="11" t="s">
        <v>36</v>
      </c>
      <c r="C43" s="532" t="s">
        <v>53</v>
      </c>
      <c r="D43" s="533"/>
      <c r="E43" s="533"/>
      <c r="F43" s="534"/>
      <c r="G43" s="11"/>
      <c r="H43" s="11">
        <v>-5515</v>
      </c>
      <c r="I43" s="470"/>
    </row>
    <row r="44" spans="1:9" ht="15.75">
      <c r="A44" s="8" t="s">
        <v>37</v>
      </c>
      <c r="B44" s="9" t="s">
        <v>38</v>
      </c>
      <c r="C44" s="535" t="s">
        <v>38</v>
      </c>
      <c r="D44" s="536"/>
      <c r="E44" s="536"/>
      <c r="F44" s="537"/>
      <c r="G44" s="9"/>
      <c r="H44" s="471">
        <f>SUM(H19+H29)</f>
        <v>13655</v>
      </c>
      <c r="I44" s="468"/>
    </row>
    <row r="45" spans="1:9" ht="15.75">
      <c r="A45" s="8" t="s">
        <v>39</v>
      </c>
      <c r="B45" s="8" t="s">
        <v>40</v>
      </c>
      <c r="C45" s="535" t="s">
        <v>40</v>
      </c>
      <c r="D45" s="536"/>
      <c r="E45" s="536"/>
      <c r="F45" s="537"/>
      <c r="G45" s="8"/>
      <c r="H45" s="471">
        <f>SUM(H46:H48)</f>
        <v>-586</v>
      </c>
      <c r="I45" s="468"/>
    </row>
    <row r="46" spans="1:9" ht="15.75">
      <c r="A46" s="4" t="s">
        <v>91</v>
      </c>
      <c r="B46" s="11" t="s">
        <v>92</v>
      </c>
      <c r="C46" s="532" t="s">
        <v>108</v>
      </c>
      <c r="D46" s="533"/>
      <c r="E46" s="533"/>
      <c r="F46" s="534"/>
      <c r="G46" s="4"/>
      <c r="H46" s="11"/>
      <c r="I46" s="470"/>
    </row>
    <row r="47" spans="1:9" ht="15.75">
      <c r="A47" s="4" t="s">
        <v>25</v>
      </c>
      <c r="B47" s="11" t="s">
        <v>93</v>
      </c>
      <c r="C47" s="532" t="s">
        <v>93</v>
      </c>
      <c r="D47" s="533"/>
      <c r="E47" s="533"/>
      <c r="F47" s="534"/>
      <c r="G47" s="4"/>
      <c r="H47" s="11"/>
      <c r="I47" s="470"/>
    </row>
    <row r="48" spans="1:9" ht="15.75">
      <c r="A48" s="4" t="s">
        <v>94</v>
      </c>
      <c r="B48" s="11" t="s">
        <v>95</v>
      </c>
      <c r="C48" s="532" t="s">
        <v>109</v>
      </c>
      <c r="D48" s="533"/>
      <c r="E48" s="533"/>
      <c r="F48" s="534"/>
      <c r="G48" s="4"/>
      <c r="H48" s="11">
        <v>-586</v>
      </c>
      <c r="I48" s="470"/>
    </row>
    <row r="49" spans="1:9" ht="30.75" customHeight="1">
      <c r="A49" s="8" t="s">
        <v>41</v>
      </c>
      <c r="B49" s="9" t="s">
        <v>42</v>
      </c>
      <c r="C49" s="535" t="s">
        <v>42</v>
      </c>
      <c r="D49" s="536"/>
      <c r="E49" s="536"/>
      <c r="F49" s="537"/>
      <c r="G49" s="8"/>
      <c r="H49" s="9">
        <v>-159</v>
      </c>
      <c r="I49" s="468"/>
    </row>
    <row r="50" spans="1:9" ht="30" customHeight="1">
      <c r="A50" s="8" t="s">
        <v>43</v>
      </c>
      <c r="B50" s="9" t="s">
        <v>55</v>
      </c>
      <c r="C50" s="535" t="s">
        <v>55</v>
      </c>
      <c r="D50" s="536"/>
      <c r="E50" s="536"/>
      <c r="F50" s="537"/>
      <c r="G50" s="8"/>
      <c r="H50" s="9"/>
      <c r="I50" s="468"/>
    </row>
    <row r="51" spans="1:9" ht="15.75">
      <c r="A51" s="8" t="s">
        <v>44</v>
      </c>
      <c r="B51" s="9" t="s">
        <v>96</v>
      </c>
      <c r="C51" s="535" t="s">
        <v>96</v>
      </c>
      <c r="D51" s="536"/>
      <c r="E51" s="536"/>
      <c r="F51" s="537"/>
      <c r="G51" s="8"/>
      <c r="H51" s="9"/>
      <c r="I51" s="468"/>
    </row>
    <row r="52" spans="1:9" ht="30" customHeight="1">
      <c r="A52" s="8" t="s">
        <v>46</v>
      </c>
      <c r="B52" s="8" t="s">
        <v>45</v>
      </c>
      <c r="C52" s="535" t="s">
        <v>45</v>
      </c>
      <c r="D52" s="536"/>
      <c r="E52" s="536"/>
      <c r="F52" s="537"/>
      <c r="G52" s="8"/>
      <c r="H52" s="9">
        <v>12910</v>
      </c>
      <c r="I52" s="468"/>
    </row>
    <row r="53" spans="1:9" ht="15.75">
      <c r="A53" s="8" t="s">
        <v>23</v>
      </c>
      <c r="B53" s="8" t="s">
        <v>47</v>
      </c>
      <c r="C53" s="535" t="s">
        <v>47</v>
      </c>
      <c r="D53" s="536"/>
      <c r="E53" s="536"/>
      <c r="F53" s="537"/>
      <c r="G53" s="8"/>
      <c r="H53" s="9"/>
      <c r="I53" s="468"/>
    </row>
    <row r="54" spans="1:9" ht="15.75">
      <c r="A54" s="8" t="s">
        <v>97</v>
      </c>
      <c r="B54" s="9" t="s">
        <v>48</v>
      </c>
      <c r="C54" s="535" t="s">
        <v>48</v>
      </c>
      <c r="D54" s="536"/>
      <c r="E54" s="536"/>
      <c r="F54" s="537"/>
      <c r="G54" s="8"/>
      <c r="H54" s="9">
        <v>12910</v>
      </c>
      <c r="I54" s="468"/>
    </row>
    <row r="55" spans="1:9" ht="15.75">
      <c r="A55" s="4" t="s">
        <v>23</v>
      </c>
      <c r="B55" s="11" t="s">
        <v>98</v>
      </c>
      <c r="C55" s="532" t="s">
        <v>98</v>
      </c>
      <c r="D55" s="533"/>
      <c r="E55" s="533"/>
      <c r="F55" s="534"/>
      <c r="G55" s="4"/>
      <c r="H55" s="11"/>
      <c r="I55" s="470"/>
    </row>
    <row r="56" spans="1:9" ht="15.75">
      <c r="A56" s="4" t="s">
        <v>25</v>
      </c>
      <c r="B56" s="11" t="s">
        <v>99</v>
      </c>
      <c r="C56" s="532" t="s">
        <v>99</v>
      </c>
      <c r="D56" s="533"/>
      <c r="E56" s="533"/>
      <c r="F56" s="534"/>
      <c r="G56" s="4"/>
      <c r="H56" s="11"/>
      <c r="I56" s="470"/>
    </row>
    <row r="57" spans="1:9" ht="12.75">
      <c r="A57" s="5"/>
      <c r="B57" s="5"/>
      <c r="C57" s="5"/>
      <c r="D57" s="5"/>
      <c r="G57" s="212"/>
      <c r="H57" s="213"/>
      <c r="I57" s="212"/>
    </row>
    <row r="58" spans="1:9" s="6" customFormat="1" ht="15.75">
      <c r="A58" s="515" t="s">
        <v>668</v>
      </c>
      <c r="B58" s="515"/>
      <c r="C58" s="515"/>
      <c r="D58" s="515"/>
      <c r="E58" s="515"/>
      <c r="F58" s="515"/>
      <c r="G58" s="515"/>
      <c r="H58" s="517" t="s">
        <v>669</v>
      </c>
      <c r="I58" s="517"/>
    </row>
    <row r="59" spans="1:9" s="12" customFormat="1" ht="34.5" customHeight="1">
      <c r="A59" s="516" t="s">
        <v>111</v>
      </c>
      <c r="B59" s="516"/>
      <c r="C59" s="516"/>
      <c r="D59" s="516"/>
      <c r="E59" s="516"/>
      <c r="F59" s="516"/>
      <c r="G59" s="516"/>
      <c r="H59" s="518" t="s">
        <v>49</v>
      </c>
      <c r="I59" s="518"/>
    </row>
  </sheetData>
  <sheetProtection/>
  <mergeCells count="58">
    <mergeCell ref="C56:F56"/>
    <mergeCell ref="C50:F50"/>
    <mergeCell ref="C51:F51"/>
    <mergeCell ref="C52:F52"/>
    <mergeCell ref="C53:F53"/>
    <mergeCell ref="C19:F19"/>
    <mergeCell ref="C49:F49"/>
    <mergeCell ref="C54:F54"/>
    <mergeCell ref="C55:F55"/>
    <mergeCell ref="C46:F46"/>
    <mergeCell ref="C47:F47"/>
    <mergeCell ref="C48:F48"/>
    <mergeCell ref="C43:F43"/>
    <mergeCell ref="C44:F44"/>
    <mergeCell ref="C45:F45"/>
    <mergeCell ref="A4:I4"/>
    <mergeCell ref="A5:I5"/>
    <mergeCell ref="A6:I6"/>
    <mergeCell ref="A7:I7"/>
    <mergeCell ref="A8:I8"/>
    <mergeCell ref="A9:I9"/>
    <mergeCell ref="A11:I11"/>
    <mergeCell ref="A12:I12"/>
    <mergeCell ref="A10:I10"/>
    <mergeCell ref="C20:F20"/>
    <mergeCell ref="C21:F21"/>
    <mergeCell ref="C22:F22"/>
    <mergeCell ref="A13:I13"/>
    <mergeCell ref="A14:I14"/>
    <mergeCell ref="A15:I15"/>
    <mergeCell ref="A16:I16"/>
    <mergeCell ref="A17:I17"/>
    <mergeCell ref="A18:B18"/>
    <mergeCell ref="C18:F18"/>
    <mergeCell ref="C23:F23"/>
    <mergeCell ref="C24:F24"/>
    <mergeCell ref="C25:F25"/>
    <mergeCell ref="C26:F26"/>
    <mergeCell ref="C27:F27"/>
    <mergeCell ref="C28:F28"/>
    <mergeCell ref="C38:F38"/>
    <mergeCell ref="C39:F39"/>
    <mergeCell ref="C29:F29"/>
    <mergeCell ref="C30:F30"/>
    <mergeCell ref="C31:F31"/>
    <mergeCell ref="C32:F32"/>
    <mergeCell ref="C33:F33"/>
    <mergeCell ref="C34:F34"/>
    <mergeCell ref="A58:G58"/>
    <mergeCell ref="A59:G59"/>
    <mergeCell ref="H58:I58"/>
    <mergeCell ref="H59:I59"/>
    <mergeCell ref="C35:F35"/>
    <mergeCell ref="C40:F40"/>
    <mergeCell ref="C41:F41"/>
    <mergeCell ref="C42:F42"/>
    <mergeCell ref="C36:F36"/>
    <mergeCell ref="C37:F37"/>
  </mergeCells>
  <printOptions horizontalCentered="1"/>
  <pageMargins left="0.25" right="0.25" top="0.75" bottom="0.75" header="0.3" footer="0.3"/>
  <pageSetup cellComments="asDisplaye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zoomScalePageLayoutView="0" workbookViewId="0" topLeftCell="A4">
      <pane xSplit="4" ySplit="8" topLeftCell="E12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R51" sqref="R51"/>
    </sheetView>
  </sheetViews>
  <sheetFormatPr defaultColWidth="9.140625" defaultRowHeight="12.75"/>
  <cols>
    <col min="1" max="1" width="4.57421875" style="14" customWidth="1"/>
    <col min="2" max="2" width="1.28515625" style="1" customWidth="1"/>
    <col min="3" max="3" width="1.57421875" style="1" customWidth="1"/>
    <col min="4" max="4" width="23.421875" style="1" customWidth="1"/>
    <col min="5" max="5" width="8.28125" style="1" customWidth="1"/>
    <col min="6" max="6" width="7.7109375" style="1" customWidth="1"/>
    <col min="7" max="7" width="9.57421875" style="1" customWidth="1"/>
    <col min="8" max="9" width="8.28125" style="1" customWidth="1"/>
    <col min="10" max="10" width="9.421875" style="1" bestFit="1" customWidth="1"/>
    <col min="11" max="11" width="7.57421875" style="1" customWidth="1"/>
    <col min="12" max="14" width="8.28125" style="1" customWidth="1"/>
    <col min="15" max="15" width="8.8515625" style="1" customWidth="1"/>
    <col min="16" max="16" width="8.28125" style="1" customWidth="1"/>
    <col min="17" max="17" width="5.140625" style="1" customWidth="1"/>
    <col min="18" max="18" width="8.28125" style="1" customWidth="1"/>
    <col min="19" max="16384" width="9.140625" style="1" customWidth="1"/>
  </cols>
  <sheetData>
    <row r="1" ht="12.75">
      <c r="N1" s="13"/>
    </row>
    <row r="2" spans="1:18" ht="12.75">
      <c r="A2" s="3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38" t="s">
        <v>479</v>
      </c>
      <c r="O2" s="16"/>
      <c r="P2" s="16"/>
      <c r="Q2" s="16"/>
      <c r="R2" s="16"/>
    </row>
    <row r="3" spans="1:17" ht="14.25" customHeight="1">
      <c r="A3" s="39"/>
      <c r="B3" s="15"/>
      <c r="C3" s="15"/>
      <c r="D3" s="227" t="s">
        <v>665</v>
      </c>
      <c r="E3" s="15"/>
      <c r="F3" s="15"/>
      <c r="G3" s="15"/>
      <c r="H3" s="15"/>
      <c r="I3" s="15"/>
      <c r="J3" s="15"/>
      <c r="K3" s="15"/>
      <c r="L3" s="15"/>
      <c r="M3" s="39"/>
      <c r="N3" s="39" t="s">
        <v>146</v>
      </c>
      <c r="O3" s="39"/>
      <c r="P3" s="39"/>
      <c r="Q3" s="39"/>
    </row>
    <row r="4" spans="1:18" ht="4.5" customHeight="1">
      <c r="A4" s="39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39"/>
      <c r="N4" s="39"/>
      <c r="O4" s="39"/>
      <c r="P4" s="39"/>
      <c r="Q4" s="39"/>
      <c r="R4" s="39"/>
    </row>
    <row r="5" spans="1:18" ht="31.5" customHeight="1">
      <c r="A5" s="644" t="s">
        <v>480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</row>
    <row r="6" spans="1:18" ht="3" customHeight="1">
      <c r="A6" s="3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5" customHeight="1">
      <c r="A7" s="644" t="s">
        <v>675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4"/>
      <c r="R7" s="644"/>
    </row>
    <row r="8" spans="1:18" ht="4.5" customHeight="1">
      <c r="A8" s="3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7" customHeight="1">
      <c r="A9" s="633" t="s">
        <v>481</v>
      </c>
      <c r="B9" s="661" t="s">
        <v>18</v>
      </c>
      <c r="C9" s="661"/>
      <c r="D9" s="661"/>
      <c r="E9" s="633" t="s">
        <v>398</v>
      </c>
      <c r="F9" s="633" t="s">
        <v>400</v>
      </c>
      <c r="G9" s="633"/>
      <c r="H9" s="633" t="s">
        <v>482</v>
      </c>
      <c r="I9" s="633" t="s">
        <v>483</v>
      </c>
      <c r="J9" s="633" t="s">
        <v>406</v>
      </c>
      <c r="K9" s="633" t="s">
        <v>484</v>
      </c>
      <c r="L9" s="633" t="s">
        <v>485</v>
      </c>
      <c r="M9" s="633" t="s">
        <v>412</v>
      </c>
      <c r="N9" s="633" t="s">
        <v>486</v>
      </c>
      <c r="O9" s="633"/>
      <c r="P9" s="633" t="s">
        <v>487</v>
      </c>
      <c r="Q9" s="633" t="s">
        <v>488</v>
      </c>
      <c r="R9" s="633" t="s">
        <v>158</v>
      </c>
    </row>
    <row r="10" spans="1:18" ht="51">
      <c r="A10" s="633"/>
      <c r="B10" s="661"/>
      <c r="C10" s="661"/>
      <c r="D10" s="661"/>
      <c r="E10" s="633"/>
      <c r="F10" s="20" t="s">
        <v>489</v>
      </c>
      <c r="G10" s="20" t="s">
        <v>490</v>
      </c>
      <c r="H10" s="633"/>
      <c r="I10" s="633"/>
      <c r="J10" s="633"/>
      <c r="K10" s="633"/>
      <c r="L10" s="633"/>
      <c r="M10" s="633"/>
      <c r="N10" s="20" t="s">
        <v>491</v>
      </c>
      <c r="O10" s="20" t="s">
        <v>486</v>
      </c>
      <c r="P10" s="633"/>
      <c r="Q10" s="633"/>
      <c r="R10" s="633"/>
    </row>
    <row r="11" spans="1:18" ht="12.75">
      <c r="A11" s="102">
        <v>1</v>
      </c>
      <c r="B11" s="680">
        <v>2</v>
      </c>
      <c r="C11" s="680"/>
      <c r="D11" s="680"/>
      <c r="E11" s="102">
        <v>3</v>
      </c>
      <c r="F11" s="102">
        <v>4</v>
      </c>
      <c r="G11" s="102">
        <v>5</v>
      </c>
      <c r="H11" s="102">
        <v>6</v>
      </c>
      <c r="I11" s="102">
        <v>7</v>
      </c>
      <c r="J11" s="102">
        <v>8</v>
      </c>
      <c r="K11" s="102">
        <v>9</v>
      </c>
      <c r="L11" s="102">
        <v>10</v>
      </c>
      <c r="M11" s="102">
        <v>11</v>
      </c>
      <c r="N11" s="102">
        <v>12</v>
      </c>
      <c r="O11" s="102">
        <v>13</v>
      </c>
      <c r="P11" s="102">
        <v>14</v>
      </c>
      <c r="Q11" s="102">
        <v>15</v>
      </c>
      <c r="R11" s="102">
        <v>16</v>
      </c>
    </row>
    <row r="12" spans="1:18" ht="39.75" customHeight="1">
      <c r="A12" s="198" t="s">
        <v>118</v>
      </c>
      <c r="B12" s="681" t="s">
        <v>164</v>
      </c>
      <c r="C12" s="682"/>
      <c r="D12" s="683"/>
      <c r="E12" s="364"/>
      <c r="F12" s="364"/>
      <c r="G12" s="364"/>
      <c r="H12" s="364"/>
      <c r="I12" s="364"/>
      <c r="J12" s="364">
        <v>1910</v>
      </c>
      <c r="K12" s="364"/>
      <c r="L12" s="364"/>
      <c r="M12" s="364">
        <v>11258</v>
      </c>
      <c r="N12" s="364"/>
      <c r="O12" s="364">
        <f>3819</f>
        <v>3819</v>
      </c>
      <c r="P12" s="364"/>
      <c r="Q12" s="364"/>
      <c r="R12" s="499">
        <f>SUM(G12:Q12)</f>
        <v>16987</v>
      </c>
    </row>
    <row r="13" spans="1:18" ht="25.5" customHeight="1">
      <c r="A13" s="167" t="s">
        <v>133</v>
      </c>
      <c r="B13" s="199"/>
      <c r="C13" s="573" t="s">
        <v>492</v>
      </c>
      <c r="D13" s="687"/>
      <c r="E13" s="498">
        <f>SUM(E14:E15)</f>
        <v>0</v>
      </c>
      <c r="F13" s="498">
        <f aca="true" t="shared" si="0" ref="F13:Q13">SUM(F14:F15)</f>
        <v>0</v>
      </c>
      <c r="G13" s="498">
        <f t="shared" si="0"/>
        <v>0</v>
      </c>
      <c r="H13" s="498">
        <f t="shared" si="0"/>
        <v>0</v>
      </c>
      <c r="I13" s="498">
        <f t="shared" si="0"/>
        <v>0</v>
      </c>
      <c r="J13" s="498">
        <f t="shared" si="0"/>
        <v>4425</v>
      </c>
      <c r="K13" s="498">
        <f t="shared" si="0"/>
        <v>0</v>
      </c>
      <c r="L13" s="498">
        <f t="shared" si="0"/>
        <v>0</v>
      </c>
      <c r="M13" s="498">
        <f t="shared" si="0"/>
        <v>0</v>
      </c>
      <c r="N13" s="498">
        <f t="shared" si="0"/>
        <v>0</v>
      </c>
      <c r="O13" s="498">
        <f t="shared" si="0"/>
        <v>1600</v>
      </c>
      <c r="P13" s="498">
        <f t="shared" si="0"/>
        <v>0</v>
      </c>
      <c r="Q13" s="498">
        <f t="shared" si="0"/>
        <v>0</v>
      </c>
      <c r="R13" s="498">
        <f>SUM(E13:O13)</f>
        <v>6025</v>
      </c>
    </row>
    <row r="14" spans="1:18" ht="25.5">
      <c r="A14" s="200" t="s">
        <v>134</v>
      </c>
      <c r="B14" s="201" t="s">
        <v>493</v>
      </c>
      <c r="C14" s="202"/>
      <c r="D14" s="196" t="s">
        <v>166</v>
      </c>
      <c r="E14" s="365"/>
      <c r="F14" s="366"/>
      <c r="G14" s="366"/>
      <c r="H14" s="366"/>
      <c r="I14" s="366"/>
      <c r="J14" s="366">
        <v>4425</v>
      </c>
      <c r="K14" s="366"/>
      <c r="L14" s="366"/>
      <c r="M14" s="366"/>
      <c r="N14" s="366"/>
      <c r="O14" s="366">
        <v>1600</v>
      </c>
      <c r="P14" s="366"/>
      <c r="Q14" s="366"/>
      <c r="R14" s="498">
        <f>SUM(E14:O14)</f>
        <v>6025</v>
      </c>
    </row>
    <row r="15" spans="1:18" ht="25.5">
      <c r="A15" s="102" t="s">
        <v>136</v>
      </c>
      <c r="B15" s="202"/>
      <c r="C15" s="202"/>
      <c r="D15" s="203" t="s">
        <v>167</v>
      </c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4"/>
      <c r="Q15" s="364"/>
      <c r="R15" s="499"/>
    </row>
    <row r="16" spans="1:18" ht="51" customHeight="1">
      <c r="A16" s="167" t="s">
        <v>168</v>
      </c>
      <c r="B16" s="567" t="s">
        <v>494</v>
      </c>
      <c r="C16" s="688"/>
      <c r="D16" s="689"/>
      <c r="E16" s="498">
        <f>SUM(E17:E19)</f>
        <v>0</v>
      </c>
      <c r="F16" s="498">
        <f aca="true" t="shared" si="1" ref="F16:R16">SUM(F17:F19)</f>
        <v>0</v>
      </c>
      <c r="G16" s="498">
        <f t="shared" si="1"/>
        <v>0</v>
      </c>
      <c r="H16" s="498">
        <f t="shared" si="1"/>
        <v>0</v>
      </c>
      <c r="I16" s="498">
        <f t="shared" si="1"/>
        <v>0</v>
      </c>
      <c r="J16" s="498">
        <f t="shared" si="1"/>
        <v>0</v>
      </c>
      <c r="K16" s="498">
        <f t="shared" si="1"/>
        <v>0</v>
      </c>
      <c r="L16" s="498">
        <f t="shared" si="1"/>
        <v>0</v>
      </c>
      <c r="M16" s="498">
        <f t="shared" si="1"/>
        <v>0</v>
      </c>
      <c r="N16" s="498">
        <f t="shared" si="1"/>
        <v>0</v>
      </c>
      <c r="O16" s="498">
        <f t="shared" si="1"/>
        <v>0</v>
      </c>
      <c r="P16" s="498">
        <f t="shared" si="1"/>
        <v>0</v>
      </c>
      <c r="Q16" s="498">
        <f t="shared" si="1"/>
        <v>0</v>
      </c>
      <c r="R16" s="498">
        <f t="shared" si="1"/>
        <v>0</v>
      </c>
    </row>
    <row r="17" spans="1:18" ht="12.75">
      <c r="A17" s="204" t="s">
        <v>170</v>
      </c>
      <c r="B17" s="205"/>
      <c r="C17" s="202"/>
      <c r="D17" s="196" t="s">
        <v>171</v>
      </c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4"/>
      <c r="Q17" s="364"/>
      <c r="R17" s="499"/>
    </row>
    <row r="18" spans="1:18" ht="12.75">
      <c r="A18" s="167" t="s">
        <v>172</v>
      </c>
      <c r="B18" s="205"/>
      <c r="C18" s="202"/>
      <c r="D18" s="196" t="s">
        <v>173</v>
      </c>
      <c r="E18" s="365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4"/>
      <c r="Q18" s="364"/>
      <c r="R18" s="499"/>
    </row>
    <row r="19" spans="1:18" ht="12.75">
      <c r="A19" s="167" t="s">
        <v>174</v>
      </c>
      <c r="B19" s="205"/>
      <c r="C19" s="202"/>
      <c r="D19" s="196" t="s">
        <v>175</v>
      </c>
      <c r="E19" s="365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4"/>
      <c r="Q19" s="364"/>
      <c r="R19" s="499"/>
    </row>
    <row r="20" spans="1:18" ht="15" customHeight="1">
      <c r="A20" s="167" t="s">
        <v>176</v>
      </c>
      <c r="B20" s="199"/>
      <c r="C20" s="573" t="s">
        <v>177</v>
      </c>
      <c r="D20" s="687"/>
      <c r="E20" s="365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4"/>
      <c r="Q20" s="364"/>
      <c r="R20" s="499"/>
    </row>
    <row r="21" spans="1:18" ht="54.75" customHeight="1">
      <c r="A21" s="198" t="s">
        <v>178</v>
      </c>
      <c r="B21" s="690" t="s">
        <v>179</v>
      </c>
      <c r="C21" s="690"/>
      <c r="D21" s="690"/>
      <c r="E21" s="499">
        <f>SUM(E12,E13-E16,E20)</f>
        <v>0</v>
      </c>
      <c r="F21" s="499">
        <f aca="true" t="shared" si="2" ref="F21:Q21">SUM(F12,F13-F16,F20)</f>
        <v>0</v>
      </c>
      <c r="G21" s="499">
        <f t="shared" si="2"/>
        <v>0</v>
      </c>
      <c r="H21" s="499">
        <f t="shared" si="2"/>
        <v>0</v>
      </c>
      <c r="I21" s="499">
        <f t="shared" si="2"/>
        <v>0</v>
      </c>
      <c r="J21" s="499">
        <f>SUM(J12,J13-J16,J20)</f>
        <v>6335</v>
      </c>
      <c r="K21" s="499">
        <f t="shared" si="2"/>
        <v>0</v>
      </c>
      <c r="L21" s="499">
        <f t="shared" si="2"/>
        <v>0</v>
      </c>
      <c r="M21" s="499">
        <f t="shared" si="2"/>
        <v>11258</v>
      </c>
      <c r="N21" s="499">
        <f t="shared" si="2"/>
        <v>0</v>
      </c>
      <c r="O21" s="499">
        <f t="shared" si="2"/>
        <v>5419</v>
      </c>
      <c r="P21" s="499">
        <f t="shared" si="2"/>
        <v>0</v>
      </c>
      <c r="Q21" s="499">
        <f t="shared" si="2"/>
        <v>0</v>
      </c>
      <c r="R21" s="499">
        <f>SUM(R12,R13-R16,R20)</f>
        <v>23012</v>
      </c>
    </row>
    <row r="22" spans="1:18" ht="39.75" customHeight="1">
      <c r="A22" s="198" t="s">
        <v>180</v>
      </c>
      <c r="B22" s="684" t="s">
        <v>495</v>
      </c>
      <c r="C22" s="685"/>
      <c r="D22" s="686"/>
      <c r="E22" s="499" t="s">
        <v>182</v>
      </c>
      <c r="F22" s="364"/>
      <c r="G22" s="364"/>
      <c r="H22" s="364"/>
      <c r="I22" s="364"/>
      <c r="J22" s="364">
        <v>0</v>
      </c>
      <c r="K22" s="364"/>
      <c r="L22" s="364"/>
      <c r="M22" s="364"/>
      <c r="N22" s="500" t="s">
        <v>182</v>
      </c>
      <c r="O22" s="364"/>
      <c r="P22" s="499" t="s">
        <v>182</v>
      </c>
      <c r="Q22" s="499" t="s">
        <v>182</v>
      </c>
      <c r="R22" s="499">
        <f>SUM(G22:M22)+O22</f>
        <v>0</v>
      </c>
    </row>
    <row r="23" spans="1:18" ht="39.75" customHeight="1">
      <c r="A23" s="204" t="s">
        <v>183</v>
      </c>
      <c r="B23" s="205"/>
      <c r="C23" s="573" t="s">
        <v>496</v>
      </c>
      <c r="D23" s="687"/>
      <c r="E23" s="500" t="s">
        <v>182</v>
      </c>
      <c r="F23" s="366"/>
      <c r="G23" s="366"/>
      <c r="H23" s="366"/>
      <c r="I23" s="366"/>
      <c r="J23" s="366"/>
      <c r="K23" s="366"/>
      <c r="L23" s="366"/>
      <c r="M23" s="366"/>
      <c r="N23" s="500" t="s">
        <v>182</v>
      </c>
      <c r="O23" s="366"/>
      <c r="P23" s="500" t="s">
        <v>182</v>
      </c>
      <c r="Q23" s="500" t="s">
        <v>182</v>
      </c>
      <c r="R23" s="499"/>
    </row>
    <row r="24" spans="1:18" ht="38.25" customHeight="1">
      <c r="A24" s="204" t="s">
        <v>185</v>
      </c>
      <c r="B24" s="205"/>
      <c r="C24" s="573" t="s">
        <v>497</v>
      </c>
      <c r="D24" s="687"/>
      <c r="E24" s="500" t="s">
        <v>182</v>
      </c>
      <c r="F24" s="366"/>
      <c r="G24" s="366"/>
      <c r="H24" s="366"/>
      <c r="I24" s="366"/>
      <c r="J24" s="366">
        <v>-1447</v>
      </c>
      <c r="K24" s="366"/>
      <c r="L24" s="366"/>
      <c r="M24" s="366">
        <v>-738</v>
      </c>
      <c r="N24" s="500" t="s">
        <v>182</v>
      </c>
      <c r="O24" s="366">
        <v>-860</v>
      </c>
      <c r="P24" s="500" t="s">
        <v>182</v>
      </c>
      <c r="Q24" s="500" t="s">
        <v>182</v>
      </c>
      <c r="R24" s="499">
        <f>SUM(G24:M24)+O24</f>
        <v>-3045</v>
      </c>
    </row>
    <row r="25" spans="1:18" ht="51" customHeight="1">
      <c r="A25" s="204" t="s">
        <v>187</v>
      </c>
      <c r="B25" s="205"/>
      <c r="C25" s="573" t="s">
        <v>498</v>
      </c>
      <c r="D25" s="687"/>
      <c r="E25" s="500" t="s">
        <v>182</v>
      </c>
      <c r="F25" s="500">
        <f>SUM(F26:F28)</f>
        <v>0</v>
      </c>
      <c r="G25" s="500">
        <f>SUM(G26:G28)</f>
        <v>0</v>
      </c>
      <c r="H25" s="500">
        <f>SUM(H26:H29)</f>
        <v>0</v>
      </c>
      <c r="I25" s="500">
        <f>SUM(I26:I29)</f>
        <v>0</v>
      </c>
      <c r="J25" s="500">
        <v>0</v>
      </c>
      <c r="K25" s="500">
        <f>SUM(K26:K28)</f>
        <v>0</v>
      </c>
      <c r="L25" s="500">
        <f>SUM(L26:L28)</f>
        <v>0</v>
      </c>
      <c r="M25" s="500">
        <f>SUM(M26:M28)</f>
        <v>0</v>
      </c>
      <c r="N25" s="500" t="s">
        <v>182</v>
      </c>
      <c r="O25" s="500">
        <f>SUM(O26:O28)</f>
        <v>0</v>
      </c>
      <c r="P25" s="500" t="s">
        <v>182</v>
      </c>
      <c r="Q25" s="500" t="s">
        <v>182</v>
      </c>
      <c r="R25" s="500">
        <f>SUM(R26:R28)</f>
        <v>0</v>
      </c>
    </row>
    <row r="26" spans="1:18" ht="12.75">
      <c r="A26" s="206" t="s">
        <v>189</v>
      </c>
      <c r="B26" s="207"/>
      <c r="C26" s="190"/>
      <c r="D26" s="208" t="s">
        <v>171</v>
      </c>
      <c r="E26" s="500" t="s">
        <v>182</v>
      </c>
      <c r="F26" s="366"/>
      <c r="G26" s="366"/>
      <c r="H26" s="366"/>
      <c r="I26" s="366"/>
      <c r="J26" s="366"/>
      <c r="K26" s="366"/>
      <c r="L26" s="366"/>
      <c r="M26" s="366"/>
      <c r="N26" s="500" t="s">
        <v>182</v>
      </c>
      <c r="O26" s="367"/>
      <c r="P26" s="500" t="s">
        <v>182</v>
      </c>
      <c r="Q26" s="500" t="s">
        <v>182</v>
      </c>
      <c r="R26" s="499"/>
    </row>
    <row r="27" spans="1:18" ht="12.75">
      <c r="A27" s="206" t="s">
        <v>190</v>
      </c>
      <c r="B27" s="207"/>
      <c r="C27" s="190"/>
      <c r="D27" s="208" t="s">
        <v>173</v>
      </c>
      <c r="E27" s="500" t="s">
        <v>182</v>
      </c>
      <c r="F27" s="366"/>
      <c r="G27" s="366"/>
      <c r="H27" s="366"/>
      <c r="I27" s="366"/>
      <c r="J27" s="366"/>
      <c r="K27" s="366"/>
      <c r="L27" s="366"/>
      <c r="M27" s="366"/>
      <c r="N27" s="500" t="s">
        <v>182</v>
      </c>
      <c r="O27" s="367"/>
      <c r="P27" s="500" t="s">
        <v>182</v>
      </c>
      <c r="Q27" s="500" t="s">
        <v>182</v>
      </c>
      <c r="R27" s="499"/>
    </row>
    <row r="28" spans="1:18" ht="12.75">
      <c r="A28" s="206" t="s">
        <v>191</v>
      </c>
      <c r="B28" s="207"/>
      <c r="C28" s="190"/>
      <c r="D28" s="208" t="s">
        <v>175</v>
      </c>
      <c r="E28" s="500" t="s">
        <v>182</v>
      </c>
      <c r="F28" s="366"/>
      <c r="G28" s="366"/>
      <c r="H28" s="366"/>
      <c r="I28" s="366"/>
      <c r="J28" s="366"/>
      <c r="K28" s="366"/>
      <c r="L28" s="366"/>
      <c r="M28" s="366"/>
      <c r="N28" s="500" t="s">
        <v>182</v>
      </c>
      <c r="O28" s="367"/>
      <c r="P28" s="500" t="s">
        <v>182</v>
      </c>
      <c r="Q28" s="500" t="s">
        <v>182</v>
      </c>
      <c r="R28" s="499"/>
    </row>
    <row r="29" spans="1:18" ht="15" customHeight="1">
      <c r="A29" s="204" t="s">
        <v>192</v>
      </c>
      <c r="B29" s="207"/>
      <c r="C29" s="691" t="s">
        <v>177</v>
      </c>
      <c r="D29" s="692"/>
      <c r="E29" s="500" t="s">
        <v>182</v>
      </c>
      <c r="F29" s="366"/>
      <c r="G29" s="366"/>
      <c r="H29" s="366"/>
      <c r="I29" s="366"/>
      <c r="J29" s="366"/>
      <c r="K29" s="366"/>
      <c r="L29" s="366"/>
      <c r="M29" s="366"/>
      <c r="N29" s="500" t="s">
        <v>182</v>
      </c>
      <c r="O29" s="366"/>
      <c r="P29" s="500" t="s">
        <v>182</v>
      </c>
      <c r="Q29" s="500" t="s">
        <v>182</v>
      </c>
      <c r="R29" s="499"/>
    </row>
    <row r="30" spans="1:18" ht="54.75" customHeight="1">
      <c r="A30" s="198" t="s">
        <v>193</v>
      </c>
      <c r="B30" s="684" t="s">
        <v>499</v>
      </c>
      <c r="C30" s="685"/>
      <c r="D30" s="686"/>
      <c r="E30" s="499" t="s">
        <v>182</v>
      </c>
      <c r="F30" s="499"/>
      <c r="G30" s="499">
        <f>SUM(G22+G23+G24-G25)</f>
        <v>0</v>
      </c>
      <c r="H30" s="499">
        <f aca="true" t="shared" si="3" ref="H30:O30">SUM(H22+H23+H24-H25)</f>
        <v>0</v>
      </c>
      <c r="I30" s="499">
        <f t="shared" si="3"/>
        <v>0</v>
      </c>
      <c r="J30" s="499">
        <f t="shared" si="3"/>
        <v>-1447</v>
      </c>
      <c r="K30" s="499">
        <f t="shared" si="3"/>
        <v>0</v>
      </c>
      <c r="L30" s="499">
        <f t="shared" si="3"/>
        <v>0</v>
      </c>
      <c r="M30" s="499">
        <f t="shared" si="3"/>
        <v>-738</v>
      </c>
      <c r="N30" s="500" t="s">
        <v>182</v>
      </c>
      <c r="O30" s="499">
        <f t="shared" si="3"/>
        <v>-860</v>
      </c>
      <c r="P30" s="499" t="s">
        <v>182</v>
      </c>
      <c r="Q30" s="499" t="s">
        <v>182</v>
      </c>
      <c r="R30" s="499">
        <f>SUM(G30:M30)+O30</f>
        <v>-3045</v>
      </c>
    </row>
    <row r="31" spans="1:18" ht="39.75" customHeight="1">
      <c r="A31" s="198" t="s">
        <v>195</v>
      </c>
      <c r="B31" s="693" t="s">
        <v>196</v>
      </c>
      <c r="C31" s="694"/>
      <c r="D31" s="686"/>
      <c r="E31" s="499" t="s">
        <v>182</v>
      </c>
      <c r="F31" s="364"/>
      <c r="G31" s="364"/>
      <c r="H31" s="364"/>
      <c r="I31" s="368"/>
      <c r="J31" s="364"/>
      <c r="K31" s="364"/>
      <c r="L31" s="368"/>
      <c r="M31" s="364">
        <v>-1629</v>
      </c>
      <c r="N31" s="500" t="s">
        <v>182</v>
      </c>
      <c r="O31" s="364">
        <v>-210</v>
      </c>
      <c r="P31" s="364"/>
      <c r="Q31" s="364"/>
      <c r="R31" s="499">
        <f>M31+O31</f>
        <v>-1839</v>
      </c>
    </row>
    <row r="32" spans="1:18" ht="39.75" customHeight="1">
      <c r="A32" s="204" t="s">
        <v>197</v>
      </c>
      <c r="B32" s="205"/>
      <c r="C32" s="573" t="s">
        <v>198</v>
      </c>
      <c r="D32" s="687"/>
      <c r="E32" s="500" t="s">
        <v>182</v>
      </c>
      <c r="F32" s="366"/>
      <c r="G32" s="366"/>
      <c r="H32" s="366"/>
      <c r="I32" s="369"/>
      <c r="J32" s="366"/>
      <c r="K32" s="366"/>
      <c r="L32" s="369"/>
      <c r="M32" s="366"/>
      <c r="N32" s="500" t="s">
        <v>182</v>
      </c>
      <c r="O32" s="366"/>
      <c r="P32" s="366"/>
      <c r="Q32" s="366"/>
      <c r="R32" s="500"/>
    </row>
    <row r="33" spans="1:18" ht="29.25" customHeight="1">
      <c r="A33" s="204" t="s">
        <v>199</v>
      </c>
      <c r="B33" s="205"/>
      <c r="C33" s="573" t="s">
        <v>500</v>
      </c>
      <c r="D33" s="687"/>
      <c r="E33" s="500" t="s">
        <v>182</v>
      </c>
      <c r="F33" s="370"/>
      <c r="G33" s="370"/>
      <c r="H33" s="370"/>
      <c r="I33" s="371"/>
      <c r="J33" s="370"/>
      <c r="K33" s="370"/>
      <c r="L33" s="371"/>
      <c r="M33" s="370"/>
      <c r="N33" s="500" t="s">
        <v>182</v>
      </c>
      <c r="O33" s="370"/>
      <c r="P33" s="370"/>
      <c r="Q33" s="370"/>
      <c r="R33" s="500"/>
    </row>
    <row r="34" spans="1:18" ht="39.75" customHeight="1">
      <c r="A34" s="204" t="s">
        <v>201</v>
      </c>
      <c r="B34" s="205"/>
      <c r="C34" s="573" t="s">
        <v>202</v>
      </c>
      <c r="D34" s="687"/>
      <c r="E34" s="500" t="s">
        <v>182</v>
      </c>
      <c r="F34" s="366"/>
      <c r="G34" s="366"/>
      <c r="H34" s="366"/>
      <c r="I34" s="369"/>
      <c r="J34" s="366"/>
      <c r="K34" s="366"/>
      <c r="L34" s="369"/>
      <c r="M34" s="366"/>
      <c r="N34" s="500" t="s">
        <v>182</v>
      </c>
      <c r="O34" s="366"/>
      <c r="P34" s="366"/>
      <c r="Q34" s="366"/>
      <c r="R34" s="500"/>
    </row>
    <row r="35" spans="1:18" ht="45.75" customHeight="1">
      <c r="A35" s="204" t="s">
        <v>203</v>
      </c>
      <c r="B35" s="205"/>
      <c r="C35" s="573" t="s">
        <v>501</v>
      </c>
      <c r="D35" s="687"/>
      <c r="E35" s="500" t="s">
        <v>182</v>
      </c>
      <c r="F35" s="500">
        <f>SUM(F36:F38)</f>
        <v>0</v>
      </c>
      <c r="G35" s="500">
        <f aca="true" t="shared" si="4" ref="G35:M35">SUM(G36:G38)</f>
        <v>0</v>
      </c>
      <c r="H35" s="500">
        <f t="shared" si="4"/>
        <v>0</v>
      </c>
      <c r="I35" s="500">
        <f t="shared" si="4"/>
        <v>0</v>
      </c>
      <c r="J35" s="500">
        <f t="shared" si="4"/>
        <v>0</v>
      </c>
      <c r="K35" s="500">
        <f t="shared" si="4"/>
        <v>0</v>
      </c>
      <c r="L35" s="500">
        <f t="shared" si="4"/>
        <v>0</v>
      </c>
      <c r="M35" s="500">
        <f t="shared" si="4"/>
        <v>0</v>
      </c>
      <c r="N35" s="500" t="s">
        <v>182</v>
      </c>
      <c r="O35" s="500">
        <f>SUM(O36:O38)</f>
        <v>0</v>
      </c>
      <c r="P35" s="500">
        <f>SUM(P36:P38)</f>
        <v>0</v>
      </c>
      <c r="Q35" s="500">
        <f>SUM(Q36:Q38)</f>
        <v>0</v>
      </c>
      <c r="R35" s="500">
        <f>SUM(R36:R38)</f>
        <v>0</v>
      </c>
    </row>
    <row r="36" spans="1:18" ht="12.75">
      <c r="A36" s="206" t="s">
        <v>205</v>
      </c>
      <c r="B36" s="207"/>
      <c r="C36" s="190"/>
      <c r="D36" s="208" t="s">
        <v>171</v>
      </c>
      <c r="E36" s="500" t="s">
        <v>182</v>
      </c>
      <c r="F36" s="366"/>
      <c r="G36" s="366"/>
      <c r="H36" s="366"/>
      <c r="I36" s="369"/>
      <c r="J36" s="366"/>
      <c r="K36" s="366"/>
      <c r="L36" s="369"/>
      <c r="M36" s="366"/>
      <c r="N36" s="500" t="s">
        <v>182</v>
      </c>
      <c r="O36" s="366"/>
      <c r="P36" s="366"/>
      <c r="Q36" s="366"/>
      <c r="R36" s="500"/>
    </row>
    <row r="37" spans="1:18" ht="12.75">
      <c r="A37" s="206" t="s">
        <v>206</v>
      </c>
      <c r="B37" s="207"/>
      <c r="C37" s="190"/>
      <c r="D37" s="208" t="s">
        <v>173</v>
      </c>
      <c r="E37" s="500" t="s">
        <v>182</v>
      </c>
      <c r="F37" s="366"/>
      <c r="G37" s="366"/>
      <c r="H37" s="366"/>
      <c r="I37" s="369"/>
      <c r="J37" s="366"/>
      <c r="K37" s="366"/>
      <c r="L37" s="369"/>
      <c r="M37" s="366"/>
      <c r="N37" s="500" t="s">
        <v>182</v>
      </c>
      <c r="O37" s="366"/>
      <c r="P37" s="366"/>
      <c r="Q37" s="366"/>
      <c r="R37" s="500"/>
    </row>
    <row r="38" spans="1:18" ht="12.75">
      <c r="A38" s="206" t="s">
        <v>207</v>
      </c>
      <c r="B38" s="207"/>
      <c r="C38" s="190"/>
      <c r="D38" s="208" t="s">
        <v>175</v>
      </c>
      <c r="E38" s="500" t="s">
        <v>182</v>
      </c>
      <c r="F38" s="366"/>
      <c r="G38" s="366"/>
      <c r="H38" s="366"/>
      <c r="I38" s="369"/>
      <c r="J38" s="366"/>
      <c r="K38" s="366"/>
      <c r="L38" s="369"/>
      <c r="M38" s="366"/>
      <c r="N38" s="500" t="s">
        <v>182</v>
      </c>
      <c r="O38" s="366"/>
      <c r="P38" s="366"/>
      <c r="Q38" s="366"/>
      <c r="R38" s="500"/>
    </row>
    <row r="39" spans="1:18" ht="15" customHeight="1">
      <c r="A39" s="204" t="s">
        <v>208</v>
      </c>
      <c r="B39" s="207"/>
      <c r="C39" s="691" t="s">
        <v>177</v>
      </c>
      <c r="D39" s="692"/>
      <c r="E39" s="500" t="s">
        <v>182</v>
      </c>
      <c r="F39" s="366"/>
      <c r="G39" s="366"/>
      <c r="H39" s="366"/>
      <c r="I39" s="369"/>
      <c r="J39" s="369"/>
      <c r="K39" s="369"/>
      <c r="L39" s="369"/>
      <c r="M39" s="366"/>
      <c r="N39" s="500" t="s">
        <v>182</v>
      </c>
      <c r="O39" s="366"/>
      <c r="P39" s="366"/>
      <c r="Q39" s="366"/>
      <c r="R39" s="500"/>
    </row>
    <row r="40" spans="1:18" ht="54.75" customHeight="1">
      <c r="A40" s="198" t="s">
        <v>209</v>
      </c>
      <c r="B40" s="695" t="s">
        <v>502</v>
      </c>
      <c r="C40" s="695"/>
      <c r="D40" s="695"/>
      <c r="E40" s="499" t="s">
        <v>182</v>
      </c>
      <c r="F40" s="499">
        <f>SUM(F31,F32,F33-F34-F35,F39)</f>
        <v>0</v>
      </c>
      <c r="G40" s="499">
        <f aca="true" t="shared" si="5" ref="G40:M40">SUM(G31,G32,G33-G34-G35,G39)</f>
        <v>0</v>
      </c>
      <c r="H40" s="499">
        <f t="shared" si="5"/>
        <v>0</v>
      </c>
      <c r="I40" s="499">
        <f t="shared" si="5"/>
        <v>0</v>
      </c>
      <c r="J40" s="499">
        <f t="shared" si="5"/>
        <v>0</v>
      </c>
      <c r="K40" s="499">
        <f t="shared" si="5"/>
        <v>0</v>
      </c>
      <c r="L40" s="499">
        <f t="shared" si="5"/>
        <v>0</v>
      </c>
      <c r="M40" s="499">
        <f t="shared" si="5"/>
        <v>-1629</v>
      </c>
      <c r="N40" s="499" t="s">
        <v>182</v>
      </c>
      <c r="O40" s="499">
        <f>SUM(O31,O32,O33-O34-O35,O39)</f>
        <v>-210</v>
      </c>
      <c r="P40" s="499">
        <f>SUM(P31,P32,P33-P34-P35,P39)</f>
        <v>0</v>
      </c>
      <c r="Q40" s="499">
        <f>SUM(Q31,Q32,Q33-Q34-Q35,Q39)</f>
        <v>0</v>
      </c>
      <c r="R40" s="499">
        <f>SUM(R31,R32,R33-R34-R35,R39)</f>
        <v>-1839</v>
      </c>
    </row>
    <row r="41" spans="1:18" ht="30.75" customHeight="1">
      <c r="A41" s="198" t="s">
        <v>211</v>
      </c>
      <c r="B41" s="693" t="s">
        <v>503</v>
      </c>
      <c r="C41" s="694"/>
      <c r="D41" s="696"/>
      <c r="E41" s="364"/>
      <c r="F41" s="499" t="s">
        <v>182</v>
      </c>
      <c r="G41" s="499" t="s">
        <v>182</v>
      </c>
      <c r="H41" s="499" t="s">
        <v>182</v>
      </c>
      <c r="I41" s="364"/>
      <c r="J41" s="499" t="s">
        <v>182</v>
      </c>
      <c r="K41" s="499" t="s">
        <v>182</v>
      </c>
      <c r="L41" s="364"/>
      <c r="M41" s="499" t="s">
        <v>182</v>
      </c>
      <c r="N41" s="364"/>
      <c r="O41" s="499" t="s">
        <v>182</v>
      </c>
      <c r="P41" s="499" t="s">
        <v>182</v>
      </c>
      <c r="Q41" s="499" t="s">
        <v>182</v>
      </c>
      <c r="R41" s="499"/>
    </row>
    <row r="42" spans="1:18" ht="45" customHeight="1">
      <c r="A42" s="204" t="s">
        <v>213</v>
      </c>
      <c r="B42" s="697" t="s">
        <v>504</v>
      </c>
      <c r="C42" s="698"/>
      <c r="D42" s="699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499"/>
    </row>
    <row r="43" spans="1:18" ht="39.75" customHeight="1">
      <c r="A43" s="204" t="s">
        <v>505</v>
      </c>
      <c r="B43" s="205"/>
      <c r="C43" s="573" t="s">
        <v>506</v>
      </c>
      <c r="D43" s="687"/>
      <c r="E43" s="366"/>
      <c r="F43" s="500" t="s">
        <v>182</v>
      </c>
      <c r="G43" s="500" t="s">
        <v>182</v>
      </c>
      <c r="H43" s="500" t="s">
        <v>182</v>
      </c>
      <c r="I43" s="366"/>
      <c r="J43" s="500" t="s">
        <v>182</v>
      </c>
      <c r="K43" s="500" t="s">
        <v>182</v>
      </c>
      <c r="L43" s="366"/>
      <c r="M43" s="500" t="s">
        <v>182</v>
      </c>
      <c r="N43" s="366"/>
      <c r="O43" s="500" t="s">
        <v>182</v>
      </c>
      <c r="P43" s="500" t="s">
        <v>182</v>
      </c>
      <c r="Q43" s="500" t="s">
        <v>182</v>
      </c>
      <c r="R43" s="500"/>
    </row>
    <row r="44" spans="1:18" ht="45" customHeight="1">
      <c r="A44" s="204" t="s">
        <v>507</v>
      </c>
      <c r="B44" s="201"/>
      <c r="C44" s="573" t="s">
        <v>508</v>
      </c>
      <c r="D44" s="687"/>
      <c r="E44" s="500">
        <f>SUM(E45:E48)</f>
        <v>0</v>
      </c>
      <c r="F44" s="500" t="s">
        <v>182</v>
      </c>
      <c r="G44" s="500" t="s">
        <v>182</v>
      </c>
      <c r="H44" s="500" t="s">
        <v>182</v>
      </c>
      <c r="I44" s="500">
        <f>SUM(I45:I48)</f>
        <v>0</v>
      </c>
      <c r="J44" s="500" t="s">
        <v>182</v>
      </c>
      <c r="K44" s="500" t="s">
        <v>182</v>
      </c>
      <c r="L44" s="500">
        <f>SUM(L45:L48)</f>
        <v>0</v>
      </c>
      <c r="M44" s="500" t="s">
        <v>182</v>
      </c>
      <c r="N44" s="500">
        <f>SUM(N45:N48)</f>
        <v>0</v>
      </c>
      <c r="O44" s="500" t="s">
        <v>182</v>
      </c>
      <c r="P44" s="500" t="s">
        <v>182</v>
      </c>
      <c r="Q44" s="500" t="s">
        <v>182</v>
      </c>
      <c r="R44" s="500">
        <f>SUM(R45:R48)</f>
        <v>0</v>
      </c>
    </row>
    <row r="45" spans="1:18" ht="12.75">
      <c r="A45" s="206" t="s">
        <v>509</v>
      </c>
      <c r="B45" s="209"/>
      <c r="C45" s="190"/>
      <c r="D45" s="208" t="s">
        <v>171</v>
      </c>
      <c r="E45" s="367"/>
      <c r="F45" s="500" t="s">
        <v>182</v>
      </c>
      <c r="G45" s="500" t="s">
        <v>182</v>
      </c>
      <c r="H45" s="500" t="s">
        <v>182</v>
      </c>
      <c r="I45" s="367"/>
      <c r="J45" s="500" t="s">
        <v>182</v>
      </c>
      <c r="K45" s="500" t="s">
        <v>182</v>
      </c>
      <c r="L45" s="367"/>
      <c r="M45" s="500" t="s">
        <v>182</v>
      </c>
      <c r="N45" s="367"/>
      <c r="O45" s="500" t="s">
        <v>182</v>
      </c>
      <c r="P45" s="500" t="s">
        <v>182</v>
      </c>
      <c r="Q45" s="500" t="s">
        <v>182</v>
      </c>
      <c r="R45" s="500"/>
    </row>
    <row r="46" spans="1:18" ht="12.75">
      <c r="A46" s="206" t="s">
        <v>510</v>
      </c>
      <c r="B46" s="209"/>
      <c r="C46" s="190"/>
      <c r="D46" s="208" t="s">
        <v>173</v>
      </c>
      <c r="E46" s="367"/>
      <c r="F46" s="500" t="s">
        <v>182</v>
      </c>
      <c r="G46" s="500" t="s">
        <v>182</v>
      </c>
      <c r="H46" s="500" t="s">
        <v>182</v>
      </c>
      <c r="I46" s="367"/>
      <c r="J46" s="500" t="s">
        <v>182</v>
      </c>
      <c r="K46" s="500" t="s">
        <v>182</v>
      </c>
      <c r="L46" s="367"/>
      <c r="M46" s="500" t="s">
        <v>182</v>
      </c>
      <c r="N46" s="367"/>
      <c r="O46" s="500" t="s">
        <v>182</v>
      </c>
      <c r="P46" s="500" t="s">
        <v>182</v>
      </c>
      <c r="Q46" s="500" t="s">
        <v>182</v>
      </c>
      <c r="R46" s="500"/>
    </row>
    <row r="47" spans="1:18" ht="12.75">
      <c r="A47" s="206" t="s">
        <v>511</v>
      </c>
      <c r="B47" s="209"/>
      <c r="C47" s="190"/>
      <c r="D47" s="208" t="s">
        <v>175</v>
      </c>
      <c r="E47" s="367"/>
      <c r="F47" s="500" t="s">
        <v>182</v>
      </c>
      <c r="G47" s="500" t="s">
        <v>182</v>
      </c>
      <c r="H47" s="500" t="s">
        <v>182</v>
      </c>
      <c r="I47" s="367"/>
      <c r="J47" s="500" t="s">
        <v>182</v>
      </c>
      <c r="K47" s="500" t="s">
        <v>182</v>
      </c>
      <c r="L47" s="367"/>
      <c r="M47" s="500" t="s">
        <v>182</v>
      </c>
      <c r="N47" s="367"/>
      <c r="O47" s="500" t="s">
        <v>182</v>
      </c>
      <c r="P47" s="500" t="s">
        <v>182</v>
      </c>
      <c r="Q47" s="500" t="s">
        <v>182</v>
      </c>
      <c r="R47" s="500"/>
    </row>
    <row r="48" spans="1:18" ht="15" customHeight="1">
      <c r="A48" s="204" t="s">
        <v>512</v>
      </c>
      <c r="B48" s="207"/>
      <c r="C48" s="691" t="s">
        <v>177</v>
      </c>
      <c r="D48" s="692"/>
      <c r="E48" s="366"/>
      <c r="F48" s="500" t="s">
        <v>182</v>
      </c>
      <c r="G48" s="500" t="s">
        <v>182</v>
      </c>
      <c r="H48" s="500" t="s">
        <v>182</v>
      </c>
      <c r="I48" s="366"/>
      <c r="J48" s="500" t="s">
        <v>182</v>
      </c>
      <c r="K48" s="500" t="s">
        <v>182</v>
      </c>
      <c r="L48" s="366"/>
      <c r="M48" s="500" t="s">
        <v>182</v>
      </c>
      <c r="N48" s="366"/>
      <c r="O48" s="500" t="s">
        <v>182</v>
      </c>
      <c r="P48" s="500" t="s">
        <v>182</v>
      </c>
      <c r="Q48" s="500" t="s">
        <v>182</v>
      </c>
      <c r="R48" s="500"/>
    </row>
    <row r="49" spans="1:18" ht="41.25" customHeight="1">
      <c r="A49" s="198" t="s">
        <v>513</v>
      </c>
      <c r="B49" s="684" t="s">
        <v>514</v>
      </c>
      <c r="C49" s="685"/>
      <c r="D49" s="686"/>
      <c r="E49" s="499">
        <f>SUM(E41,E42-E43-E44,E48)</f>
        <v>0</v>
      </c>
      <c r="F49" s="499" t="s">
        <v>182</v>
      </c>
      <c r="G49" s="499" t="s">
        <v>182</v>
      </c>
      <c r="H49" s="499" t="s">
        <v>182</v>
      </c>
      <c r="I49" s="499">
        <f>SUM(I41,I42-I43-I44,I48)</f>
        <v>0</v>
      </c>
      <c r="J49" s="499" t="s">
        <v>182</v>
      </c>
      <c r="K49" s="499" t="s">
        <v>182</v>
      </c>
      <c r="L49" s="499">
        <f>SUM(L41,L42-L43-L44,L48)</f>
        <v>0</v>
      </c>
      <c r="M49" s="499" t="s">
        <v>182</v>
      </c>
      <c r="N49" s="499">
        <f>SUM(N41,N42-N43-N44,N48)</f>
        <v>0</v>
      </c>
      <c r="O49" s="499" t="s">
        <v>182</v>
      </c>
      <c r="P49" s="499" t="s">
        <v>182</v>
      </c>
      <c r="Q49" s="499" t="s">
        <v>182</v>
      </c>
      <c r="R49" s="499">
        <f>SUM(R41,R42-R43-R44,R48)</f>
        <v>0</v>
      </c>
    </row>
    <row r="50" spans="1:18" ht="54.75" customHeight="1">
      <c r="A50" s="198" t="s">
        <v>515</v>
      </c>
      <c r="B50" s="695" t="s">
        <v>516</v>
      </c>
      <c r="C50" s="695"/>
      <c r="D50" s="695"/>
      <c r="E50" s="499">
        <f>SUM(E21+E49)</f>
        <v>0</v>
      </c>
      <c r="F50" s="499">
        <f>SUM(F21-F30-F40)</f>
        <v>0</v>
      </c>
      <c r="G50" s="499">
        <f>SUM(G21-G30-G40)</f>
        <v>0</v>
      </c>
      <c r="H50" s="499">
        <f>SUM(H21-H30-H40)</f>
        <v>0</v>
      </c>
      <c r="I50" s="499">
        <f>SUM(I21-I30-I40)</f>
        <v>0</v>
      </c>
      <c r="J50" s="499">
        <f>SUM(J21+J30-J40)</f>
        <v>4888</v>
      </c>
      <c r="K50" s="499">
        <f>SUM(K21-K30-K40)</f>
        <v>0</v>
      </c>
      <c r="L50" s="499">
        <f>SUM(L21-L30-L40)</f>
        <v>0</v>
      </c>
      <c r="M50" s="499">
        <f>M21+M30+M40</f>
        <v>8891</v>
      </c>
      <c r="N50" s="499">
        <f>SUM(N21+N49)</f>
        <v>0</v>
      </c>
      <c r="O50" s="499">
        <f>O21+O30+O40</f>
        <v>4349</v>
      </c>
      <c r="P50" s="499">
        <f>SUM(P21-P40)</f>
        <v>0</v>
      </c>
      <c r="Q50" s="499">
        <f>SUM(Q21-Q40)</f>
        <v>0</v>
      </c>
      <c r="R50" s="499">
        <f>R21+R30+R40</f>
        <v>18128</v>
      </c>
    </row>
    <row r="51" spans="1:18" ht="54.75" customHeight="1">
      <c r="A51" s="198" t="s">
        <v>517</v>
      </c>
      <c r="B51" s="695" t="s">
        <v>518</v>
      </c>
      <c r="C51" s="695"/>
      <c r="D51" s="695"/>
      <c r="E51" s="499"/>
      <c r="F51" s="499">
        <f aca="true" t="shared" si="6" ref="F51:L51">SUM(F12-F22-F31)</f>
        <v>0</v>
      </c>
      <c r="G51" s="499">
        <f t="shared" si="6"/>
        <v>0</v>
      </c>
      <c r="H51" s="499">
        <f t="shared" si="6"/>
        <v>0</v>
      </c>
      <c r="I51" s="499">
        <f t="shared" si="6"/>
        <v>0</v>
      </c>
      <c r="J51" s="499">
        <f t="shared" si="6"/>
        <v>1910</v>
      </c>
      <c r="K51" s="499">
        <f t="shared" si="6"/>
        <v>0</v>
      </c>
      <c r="L51" s="499">
        <f t="shared" si="6"/>
        <v>0</v>
      </c>
      <c r="M51" s="499">
        <f>SUM(M12+M22+M31)</f>
        <v>9629</v>
      </c>
      <c r="N51" s="499">
        <f>SUM(N12+N41)</f>
        <v>0</v>
      </c>
      <c r="O51" s="499">
        <f>SUM(O12+O22+O31)</f>
        <v>3609</v>
      </c>
      <c r="P51" s="499">
        <f>SUM(P12-P31)</f>
        <v>0</v>
      </c>
      <c r="Q51" s="499">
        <f>SUM(Q12-Q31)</f>
        <v>0</v>
      </c>
      <c r="R51" s="499">
        <f>SUM(R12+R22+R31)</f>
        <v>15148</v>
      </c>
    </row>
    <row r="52" spans="1:18" ht="12.75">
      <c r="A52" s="39" t="s">
        <v>519</v>
      </c>
      <c r="B52" s="39"/>
      <c r="C52" s="39"/>
      <c r="D52" s="39"/>
      <c r="E52" s="39"/>
      <c r="F52" s="39"/>
      <c r="G52" s="39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2.75">
      <c r="A53" s="39" t="s">
        <v>520</v>
      </c>
      <c r="B53" s="39"/>
      <c r="C53" s="39"/>
      <c r="D53" s="39"/>
      <c r="E53" s="39"/>
      <c r="F53" s="39"/>
      <c r="G53" s="3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2.75">
      <c r="A54" s="3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2.75">
      <c r="A55" s="3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2.75">
      <c r="A56" s="3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2.75">
      <c r="A57" s="39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2.75">
      <c r="A58" s="3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.75">
      <c r="A59" s="3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.75">
      <c r="A60" s="3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2.75">
      <c r="A61" s="3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2.75">
      <c r="A62" s="3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2.75">
      <c r="A63" s="3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2.7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2.75">
      <c r="A65" s="3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2.75">
      <c r="A66" s="3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2.75">
      <c r="A67" s="3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</sheetData>
  <sheetProtection/>
  <mergeCells count="43">
    <mergeCell ref="B51:D51"/>
    <mergeCell ref="C44:D44"/>
    <mergeCell ref="C48:D48"/>
    <mergeCell ref="B49:D49"/>
    <mergeCell ref="B50:D50"/>
    <mergeCell ref="B40:D40"/>
    <mergeCell ref="B41:D41"/>
    <mergeCell ref="B42:D42"/>
    <mergeCell ref="C43:D43"/>
    <mergeCell ref="C33:D33"/>
    <mergeCell ref="C34:D34"/>
    <mergeCell ref="C35:D35"/>
    <mergeCell ref="C39:D39"/>
    <mergeCell ref="C29:D29"/>
    <mergeCell ref="B30:D30"/>
    <mergeCell ref="B31:D31"/>
    <mergeCell ref="C32:D32"/>
    <mergeCell ref="B22:D22"/>
    <mergeCell ref="C23:D23"/>
    <mergeCell ref="C24:D24"/>
    <mergeCell ref="C25:D25"/>
    <mergeCell ref="C13:D13"/>
    <mergeCell ref="B16:D16"/>
    <mergeCell ref="C20:D20"/>
    <mergeCell ref="B21:D21"/>
    <mergeCell ref="Q9:Q10"/>
    <mergeCell ref="R9:R10"/>
    <mergeCell ref="B11:D11"/>
    <mergeCell ref="B12:D12"/>
    <mergeCell ref="L9:L10"/>
    <mergeCell ref="M9:M10"/>
    <mergeCell ref="N9:O9"/>
    <mergeCell ref="P9:P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/>
  <pageMargins left="0.15748031496062992" right="0.15748031496062992" top="0.5905511811023623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4"/>
  <sheetViews>
    <sheetView zoomScalePageLayoutView="0" workbookViewId="0" topLeftCell="A1">
      <selection activeCell="A1" sqref="A1:M8"/>
    </sheetView>
  </sheetViews>
  <sheetFormatPr defaultColWidth="9.140625" defaultRowHeight="12.75"/>
  <cols>
    <col min="1" max="1" width="5.421875" style="36" customWidth="1"/>
    <col min="2" max="2" width="0.2890625" style="36" customWidth="1"/>
    <col min="3" max="3" width="2.00390625" style="36" customWidth="1"/>
    <col min="4" max="4" width="32.57421875" style="36" customWidth="1"/>
    <col min="5" max="5" width="7.7109375" style="36" customWidth="1"/>
    <col min="6" max="8" width="12.00390625" style="36" customWidth="1"/>
    <col min="9" max="9" width="13.28125" style="36" customWidth="1"/>
    <col min="10" max="11" width="12.00390625" style="36" customWidth="1"/>
    <col min="12" max="12" width="8.421875" style="36" bestFit="1" customWidth="1"/>
    <col min="13" max="13" width="8.28125" style="36" bestFit="1" customWidth="1"/>
    <col min="14" max="14" width="8.7109375" style="36" customWidth="1"/>
    <col min="15" max="16384" width="9.140625" style="36" customWidth="1"/>
  </cols>
  <sheetData>
    <row r="1" ht="12.75">
      <c r="J1" s="37"/>
    </row>
    <row r="2" ht="12.75">
      <c r="J2" s="38" t="s">
        <v>145</v>
      </c>
    </row>
    <row r="3" ht="12.75">
      <c r="J3" s="39" t="s">
        <v>146</v>
      </c>
    </row>
    <row r="4" ht="15.75">
      <c r="D4" s="227" t="s">
        <v>665</v>
      </c>
    </row>
    <row r="5" spans="1:13" ht="30" customHeight="1">
      <c r="A5" s="722" t="s">
        <v>152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</row>
    <row r="6" spans="4:13" ht="12.75">
      <c r="D6" s="723"/>
      <c r="E6" s="723"/>
      <c r="F6" s="723"/>
      <c r="G6" s="723"/>
      <c r="H6" s="723"/>
      <c r="I6" s="723"/>
      <c r="J6" s="723"/>
      <c r="K6" s="723"/>
      <c r="L6" s="723"/>
      <c r="M6" s="723"/>
    </row>
    <row r="7" spans="1:13" ht="12.75" customHeight="1">
      <c r="A7" s="673" t="s">
        <v>674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</row>
    <row r="9" spans="1:13" ht="27" customHeight="1">
      <c r="A9" s="716" t="s">
        <v>17</v>
      </c>
      <c r="B9" s="725" t="s">
        <v>18</v>
      </c>
      <c r="C9" s="726"/>
      <c r="D9" s="727"/>
      <c r="E9" s="716" t="s">
        <v>153</v>
      </c>
      <c r="F9" s="716" t="s">
        <v>154</v>
      </c>
      <c r="G9" s="716" t="s">
        <v>155</v>
      </c>
      <c r="H9" s="716"/>
      <c r="I9" s="716"/>
      <c r="J9" s="716" t="s">
        <v>156</v>
      </c>
      <c r="K9" s="716"/>
      <c r="L9" s="731" t="s">
        <v>157</v>
      </c>
      <c r="M9" s="716" t="s">
        <v>158</v>
      </c>
    </row>
    <row r="10" spans="1:13" ht="101.25" customHeight="1">
      <c r="A10" s="724"/>
      <c r="B10" s="728"/>
      <c r="C10" s="729"/>
      <c r="D10" s="730"/>
      <c r="E10" s="716"/>
      <c r="F10" s="716"/>
      <c r="G10" s="41" t="s">
        <v>159</v>
      </c>
      <c r="H10" s="41" t="s">
        <v>160</v>
      </c>
      <c r="I10" s="41" t="s">
        <v>161</v>
      </c>
      <c r="J10" s="41" t="s">
        <v>162</v>
      </c>
      <c r="K10" s="41" t="s">
        <v>163</v>
      </c>
      <c r="L10" s="732"/>
      <c r="M10" s="716"/>
    </row>
    <row r="11" spans="1:13" ht="12.75">
      <c r="A11" s="42">
        <v>1</v>
      </c>
      <c r="B11" s="43"/>
      <c r="C11" s="44"/>
      <c r="D11" s="45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7">
        <v>11</v>
      </c>
    </row>
    <row r="12" spans="1:13" ht="24.75" customHeight="1">
      <c r="A12" s="48" t="s">
        <v>118</v>
      </c>
      <c r="B12" s="709" t="s">
        <v>164</v>
      </c>
      <c r="C12" s="710"/>
      <c r="D12" s="711"/>
      <c r="E12" s="50"/>
      <c r="F12" s="50">
        <v>2904</v>
      </c>
      <c r="G12" s="50"/>
      <c r="H12" s="50"/>
      <c r="I12" s="50">
        <v>2299</v>
      </c>
      <c r="J12" s="50"/>
      <c r="K12" s="50"/>
      <c r="L12" s="50"/>
      <c r="M12" s="501">
        <f>SUM(E12:L12)</f>
        <v>5203</v>
      </c>
    </row>
    <row r="13" spans="1:13" ht="12.75">
      <c r="A13" s="51" t="s">
        <v>133</v>
      </c>
      <c r="B13" s="52"/>
      <c r="C13" s="53" t="s">
        <v>165</v>
      </c>
      <c r="D13" s="54"/>
      <c r="E13" s="501">
        <f>SUM(E14:E15)</f>
        <v>0</v>
      </c>
      <c r="F13" s="501">
        <f aca="true" t="shared" si="0" ref="F13:M13">SUM(F14:F15)</f>
        <v>0</v>
      </c>
      <c r="G13" s="501">
        <f t="shared" si="0"/>
        <v>0</v>
      </c>
      <c r="H13" s="501">
        <f t="shared" si="0"/>
        <v>0</v>
      </c>
      <c r="I13" s="501">
        <f t="shared" si="0"/>
        <v>50</v>
      </c>
      <c r="J13" s="501">
        <f t="shared" si="0"/>
        <v>0</v>
      </c>
      <c r="K13" s="501">
        <f t="shared" si="0"/>
        <v>0</v>
      </c>
      <c r="L13" s="501">
        <f t="shared" si="0"/>
        <v>0</v>
      </c>
      <c r="M13" s="501">
        <f t="shared" si="0"/>
        <v>50</v>
      </c>
    </row>
    <row r="14" spans="1:13" ht="12.75">
      <c r="A14" s="55" t="s">
        <v>134</v>
      </c>
      <c r="B14" s="56"/>
      <c r="C14" s="44"/>
      <c r="D14" s="57" t="s">
        <v>166</v>
      </c>
      <c r="E14" s="50"/>
      <c r="F14" s="50"/>
      <c r="G14" s="50"/>
      <c r="H14" s="50"/>
      <c r="I14" s="50">
        <v>50</v>
      </c>
      <c r="J14" s="50"/>
      <c r="K14" s="50"/>
      <c r="L14" s="50"/>
      <c r="M14" s="501">
        <f>SUM(F14:L14)</f>
        <v>50</v>
      </c>
    </row>
    <row r="15" spans="1:13" ht="25.5">
      <c r="A15" s="58" t="s">
        <v>136</v>
      </c>
      <c r="B15" s="44"/>
      <c r="C15" s="44"/>
      <c r="D15" s="57" t="s">
        <v>167</v>
      </c>
      <c r="E15" s="50"/>
      <c r="F15" s="50"/>
      <c r="G15" s="50"/>
      <c r="H15" s="50"/>
      <c r="I15" s="50"/>
      <c r="J15" s="50"/>
      <c r="K15" s="50"/>
      <c r="L15" s="50"/>
      <c r="M15" s="501"/>
    </row>
    <row r="16" spans="1:13" ht="28.5" customHeight="1">
      <c r="A16" s="59" t="s">
        <v>168</v>
      </c>
      <c r="B16" s="60"/>
      <c r="C16" s="717" t="s">
        <v>169</v>
      </c>
      <c r="D16" s="718"/>
      <c r="E16" s="501">
        <f>SUM(E17:E19)</f>
        <v>0</v>
      </c>
      <c r="F16" s="501">
        <f aca="true" t="shared" si="1" ref="F16:M16">SUM(F17:F19)</f>
        <v>0</v>
      </c>
      <c r="G16" s="501">
        <f t="shared" si="1"/>
        <v>0</v>
      </c>
      <c r="H16" s="501">
        <f t="shared" si="1"/>
        <v>0</v>
      </c>
      <c r="I16" s="501">
        <f t="shared" si="1"/>
        <v>0</v>
      </c>
      <c r="J16" s="501">
        <f t="shared" si="1"/>
        <v>0</v>
      </c>
      <c r="K16" s="501">
        <f t="shared" si="1"/>
        <v>0</v>
      </c>
      <c r="L16" s="501">
        <f t="shared" si="1"/>
        <v>0</v>
      </c>
      <c r="M16" s="501">
        <f t="shared" si="1"/>
        <v>0</v>
      </c>
    </row>
    <row r="17" spans="1:13" ht="12.75">
      <c r="A17" s="55" t="s">
        <v>170</v>
      </c>
      <c r="B17" s="61"/>
      <c r="C17" s="44"/>
      <c r="D17" s="57" t="s">
        <v>171</v>
      </c>
      <c r="E17" s="50"/>
      <c r="F17" s="50"/>
      <c r="G17" s="50"/>
      <c r="H17" s="50"/>
      <c r="I17" s="50"/>
      <c r="J17" s="50"/>
      <c r="K17" s="50"/>
      <c r="L17" s="50"/>
      <c r="M17" s="501"/>
    </row>
    <row r="18" spans="1:13" ht="12.75">
      <c r="A18" s="55" t="s">
        <v>172</v>
      </c>
      <c r="B18" s="61"/>
      <c r="C18" s="44"/>
      <c r="D18" s="57" t="s">
        <v>173</v>
      </c>
      <c r="E18" s="50"/>
      <c r="F18" s="50"/>
      <c r="G18" s="50"/>
      <c r="H18" s="50"/>
      <c r="I18" s="50"/>
      <c r="J18" s="50"/>
      <c r="K18" s="50"/>
      <c r="L18" s="50"/>
      <c r="M18" s="501"/>
    </row>
    <row r="19" spans="1:13" ht="12.75">
      <c r="A19" s="55" t="s">
        <v>174</v>
      </c>
      <c r="B19" s="61"/>
      <c r="C19" s="44"/>
      <c r="D19" s="57" t="s">
        <v>175</v>
      </c>
      <c r="E19" s="50"/>
      <c r="F19" s="50"/>
      <c r="G19" s="50"/>
      <c r="H19" s="50"/>
      <c r="I19" s="50"/>
      <c r="J19" s="50"/>
      <c r="K19" s="50"/>
      <c r="L19" s="50"/>
      <c r="M19" s="501"/>
    </row>
    <row r="20" spans="1:13" ht="12.75">
      <c r="A20" s="51" t="s">
        <v>176</v>
      </c>
      <c r="B20" s="62"/>
      <c r="C20" s="63" t="s">
        <v>177</v>
      </c>
      <c r="D20" s="64"/>
      <c r="E20" s="50"/>
      <c r="F20" s="50"/>
      <c r="G20" s="50"/>
      <c r="H20" s="50"/>
      <c r="I20" s="50"/>
      <c r="J20" s="50"/>
      <c r="K20" s="50"/>
      <c r="L20" s="50"/>
      <c r="M20" s="501"/>
    </row>
    <row r="21" spans="1:13" ht="36" customHeight="1">
      <c r="A21" s="48" t="s">
        <v>178</v>
      </c>
      <c r="B21" s="719" t="s">
        <v>179</v>
      </c>
      <c r="C21" s="720"/>
      <c r="D21" s="721"/>
      <c r="E21" s="501">
        <f>SUM(E12,E13-E16,E20)</f>
        <v>0</v>
      </c>
      <c r="F21" s="501">
        <f aca="true" t="shared" si="2" ref="F21:M21">SUM(F12,F13-F16,F20)</f>
        <v>2904</v>
      </c>
      <c r="G21" s="501">
        <f t="shared" si="2"/>
        <v>0</v>
      </c>
      <c r="H21" s="501">
        <f t="shared" si="2"/>
        <v>0</v>
      </c>
      <c r="I21" s="501">
        <f t="shared" si="2"/>
        <v>2349</v>
      </c>
      <c r="J21" s="501">
        <f t="shared" si="2"/>
        <v>0</v>
      </c>
      <c r="K21" s="501">
        <f t="shared" si="2"/>
        <v>0</v>
      </c>
      <c r="L21" s="501">
        <f t="shared" si="2"/>
        <v>0</v>
      </c>
      <c r="M21" s="501">
        <f t="shared" si="2"/>
        <v>5253</v>
      </c>
    </row>
    <row r="22" spans="1:13" ht="24.75" customHeight="1">
      <c r="A22" s="48" t="s">
        <v>180</v>
      </c>
      <c r="B22" s="709" t="s">
        <v>181</v>
      </c>
      <c r="C22" s="710"/>
      <c r="D22" s="711"/>
      <c r="E22" s="502" t="s">
        <v>182</v>
      </c>
      <c r="F22" s="50">
        <v>-581</v>
      </c>
      <c r="G22" s="50"/>
      <c r="H22" s="502" t="s">
        <v>182</v>
      </c>
      <c r="I22" s="144">
        <v>-192</v>
      </c>
      <c r="J22" s="502" t="s">
        <v>182</v>
      </c>
      <c r="K22" s="502" t="s">
        <v>182</v>
      </c>
      <c r="L22" s="47"/>
      <c r="M22" s="501">
        <f>SUM(F22,I22)</f>
        <v>-773</v>
      </c>
    </row>
    <row r="23" spans="1:13" ht="30" customHeight="1">
      <c r="A23" s="51" t="s">
        <v>183</v>
      </c>
      <c r="B23" s="49"/>
      <c r="C23" s="712" t="s">
        <v>184</v>
      </c>
      <c r="D23" s="713"/>
      <c r="E23" s="502" t="s">
        <v>182</v>
      </c>
      <c r="F23" s="50"/>
      <c r="G23" s="50"/>
      <c r="H23" s="502" t="s">
        <v>182</v>
      </c>
      <c r="I23" s="47"/>
      <c r="J23" s="502" t="s">
        <v>182</v>
      </c>
      <c r="K23" s="502" t="s">
        <v>182</v>
      </c>
      <c r="L23" s="47"/>
      <c r="M23" s="501"/>
    </row>
    <row r="24" spans="1:13" ht="26.25" customHeight="1">
      <c r="A24" s="51" t="s">
        <v>185</v>
      </c>
      <c r="B24" s="52"/>
      <c r="C24" s="703" t="s">
        <v>186</v>
      </c>
      <c r="D24" s="708"/>
      <c r="E24" s="502" t="s">
        <v>182</v>
      </c>
      <c r="F24" s="467">
        <v>-580</v>
      </c>
      <c r="G24" s="65"/>
      <c r="H24" s="502" t="s">
        <v>182</v>
      </c>
      <c r="I24" s="218">
        <v>-222</v>
      </c>
      <c r="J24" s="502" t="s">
        <v>182</v>
      </c>
      <c r="K24" s="502" t="s">
        <v>182</v>
      </c>
      <c r="L24" s="47"/>
      <c r="M24" s="501">
        <f>SUM(F24,I24)</f>
        <v>-802</v>
      </c>
    </row>
    <row r="25" spans="1:13" ht="24.75" customHeight="1">
      <c r="A25" s="51" t="s">
        <v>187</v>
      </c>
      <c r="B25" s="52"/>
      <c r="C25" s="703" t="s">
        <v>188</v>
      </c>
      <c r="D25" s="704"/>
      <c r="E25" s="502" t="s">
        <v>182</v>
      </c>
      <c r="F25" s="503">
        <f>SUM(F26:F28)</f>
        <v>0</v>
      </c>
      <c r="G25" s="503">
        <f>SUM(G26:G28)</f>
        <v>0</v>
      </c>
      <c r="H25" s="502" t="s">
        <v>182</v>
      </c>
      <c r="I25" s="503">
        <f>SUM(I26:I28)</f>
        <v>0</v>
      </c>
      <c r="J25" s="502" t="s">
        <v>182</v>
      </c>
      <c r="K25" s="502" t="s">
        <v>182</v>
      </c>
      <c r="L25" s="503">
        <f>SUM(L26:L28)</f>
        <v>0</v>
      </c>
      <c r="M25" s="503">
        <f>SUM(M26:M28)</f>
        <v>0</v>
      </c>
    </row>
    <row r="26" spans="1:13" ht="12.75">
      <c r="A26" s="55" t="s">
        <v>189</v>
      </c>
      <c r="B26" s="56"/>
      <c r="C26" s="66"/>
      <c r="D26" s="25" t="s">
        <v>171</v>
      </c>
      <c r="E26" s="502" t="s">
        <v>182</v>
      </c>
      <c r="F26" s="68"/>
      <c r="G26" s="68"/>
      <c r="H26" s="502" t="s">
        <v>182</v>
      </c>
      <c r="I26" s="68"/>
      <c r="J26" s="502" t="s">
        <v>182</v>
      </c>
      <c r="K26" s="502" t="s">
        <v>182</v>
      </c>
      <c r="L26" s="68"/>
      <c r="M26" s="504"/>
    </row>
    <row r="27" spans="1:13" ht="12.75">
      <c r="A27" s="55" t="s">
        <v>190</v>
      </c>
      <c r="B27" s="56"/>
      <c r="C27" s="66"/>
      <c r="D27" s="25" t="s">
        <v>173</v>
      </c>
      <c r="E27" s="502" t="s">
        <v>182</v>
      </c>
      <c r="F27" s="68"/>
      <c r="G27" s="68"/>
      <c r="H27" s="502" t="s">
        <v>182</v>
      </c>
      <c r="I27" s="68"/>
      <c r="J27" s="502" t="s">
        <v>182</v>
      </c>
      <c r="K27" s="502" t="s">
        <v>182</v>
      </c>
      <c r="L27" s="68"/>
      <c r="M27" s="504"/>
    </row>
    <row r="28" spans="1:13" ht="12.75">
      <c r="A28" s="55" t="s">
        <v>191</v>
      </c>
      <c r="B28" s="56"/>
      <c r="C28" s="66"/>
      <c r="D28" s="25" t="s">
        <v>175</v>
      </c>
      <c r="E28" s="502" t="s">
        <v>182</v>
      </c>
      <c r="F28" s="68"/>
      <c r="G28" s="68"/>
      <c r="H28" s="502" t="s">
        <v>182</v>
      </c>
      <c r="I28" s="68"/>
      <c r="J28" s="502" t="s">
        <v>182</v>
      </c>
      <c r="K28" s="502" t="s">
        <v>182</v>
      </c>
      <c r="L28" s="68"/>
      <c r="M28" s="504"/>
    </row>
    <row r="29" spans="1:13" ht="12.75">
      <c r="A29" s="42" t="s">
        <v>192</v>
      </c>
      <c r="B29" s="61"/>
      <c r="C29" s="69" t="s">
        <v>177</v>
      </c>
      <c r="D29" s="57"/>
      <c r="E29" s="502" t="s">
        <v>182</v>
      </c>
      <c r="F29" s="70"/>
      <c r="G29" s="70"/>
      <c r="H29" s="502" t="s">
        <v>182</v>
      </c>
      <c r="I29" s="70"/>
      <c r="J29" s="502" t="s">
        <v>182</v>
      </c>
      <c r="K29" s="502" t="s">
        <v>182</v>
      </c>
      <c r="L29" s="70"/>
      <c r="M29" s="505"/>
    </row>
    <row r="30" spans="1:13" ht="24.75" customHeight="1">
      <c r="A30" s="48" t="s">
        <v>193</v>
      </c>
      <c r="B30" s="700" t="s">
        <v>194</v>
      </c>
      <c r="C30" s="701"/>
      <c r="D30" s="702"/>
      <c r="E30" s="502" t="s">
        <v>182</v>
      </c>
      <c r="F30" s="501">
        <f>SUM(F22,F23,F24-F25,F29)</f>
        <v>-1161</v>
      </c>
      <c r="G30" s="501">
        <f>SUM(G22,G23,G24-G25,G29)</f>
        <v>0</v>
      </c>
      <c r="H30" s="502" t="s">
        <v>182</v>
      </c>
      <c r="I30" s="501">
        <f>SUM(I22,I23,I24-I25,I29)</f>
        <v>-414</v>
      </c>
      <c r="J30" s="502" t="s">
        <v>182</v>
      </c>
      <c r="K30" s="502" t="s">
        <v>182</v>
      </c>
      <c r="L30" s="501">
        <f>SUM(L22,L23,L24-L25,L29)</f>
        <v>0</v>
      </c>
      <c r="M30" s="503">
        <f>SUM(M22,M23,M24-M25,M29)</f>
        <v>-1575</v>
      </c>
    </row>
    <row r="31" spans="1:13" ht="24.75" customHeight="1">
      <c r="A31" s="51" t="s">
        <v>195</v>
      </c>
      <c r="B31" s="709" t="s">
        <v>196</v>
      </c>
      <c r="C31" s="710"/>
      <c r="D31" s="711"/>
      <c r="E31" s="50"/>
      <c r="F31" s="50"/>
      <c r="G31" s="50"/>
      <c r="H31" s="50"/>
      <c r="I31" s="50"/>
      <c r="J31" s="50"/>
      <c r="K31" s="50"/>
      <c r="L31" s="50"/>
      <c r="M31" s="506"/>
    </row>
    <row r="32" spans="1:13" ht="24.75" customHeight="1">
      <c r="A32" s="51" t="s">
        <v>197</v>
      </c>
      <c r="B32" s="49"/>
      <c r="C32" s="712" t="s">
        <v>198</v>
      </c>
      <c r="D32" s="713"/>
      <c r="E32" s="50"/>
      <c r="F32" s="50"/>
      <c r="G32" s="50"/>
      <c r="H32" s="50"/>
      <c r="I32" s="50"/>
      <c r="J32" s="50"/>
      <c r="K32" s="50"/>
      <c r="L32" s="50"/>
      <c r="M32" s="506"/>
    </row>
    <row r="33" spans="1:13" ht="33" customHeight="1">
      <c r="A33" s="51" t="s">
        <v>199</v>
      </c>
      <c r="B33" s="52"/>
      <c r="C33" s="714" t="s">
        <v>200</v>
      </c>
      <c r="D33" s="715"/>
      <c r="E33" s="50"/>
      <c r="F33" s="50"/>
      <c r="G33" s="50"/>
      <c r="H33" s="50"/>
      <c r="I33" s="50"/>
      <c r="J33" s="50"/>
      <c r="K33" s="50"/>
      <c r="L33" s="50"/>
      <c r="M33" s="506"/>
    </row>
    <row r="34" spans="1:13" ht="29.25" customHeight="1">
      <c r="A34" s="51" t="s">
        <v>201</v>
      </c>
      <c r="B34" s="52"/>
      <c r="C34" s="703" t="s">
        <v>202</v>
      </c>
      <c r="D34" s="704"/>
      <c r="E34" s="50"/>
      <c r="F34" s="50"/>
      <c r="G34" s="50"/>
      <c r="H34" s="50"/>
      <c r="I34" s="50"/>
      <c r="J34" s="50"/>
      <c r="K34" s="50"/>
      <c r="L34" s="50"/>
      <c r="M34" s="506"/>
    </row>
    <row r="35" spans="1:13" ht="24.75" customHeight="1">
      <c r="A35" s="48" t="s">
        <v>203</v>
      </c>
      <c r="B35" s="52"/>
      <c r="C35" s="703" t="s">
        <v>204</v>
      </c>
      <c r="D35" s="704"/>
      <c r="E35" s="501">
        <f>SUM(E36:E38)</f>
        <v>0</v>
      </c>
      <c r="F35" s="501">
        <f aca="true" t="shared" si="3" ref="F35:M35">SUM(F36:F38)</f>
        <v>0</v>
      </c>
      <c r="G35" s="501">
        <f t="shared" si="3"/>
        <v>0</v>
      </c>
      <c r="H35" s="501">
        <f t="shared" si="3"/>
        <v>0</v>
      </c>
      <c r="I35" s="501">
        <f t="shared" si="3"/>
        <v>0</v>
      </c>
      <c r="J35" s="501">
        <f t="shared" si="3"/>
        <v>0</v>
      </c>
      <c r="K35" s="501">
        <f t="shared" si="3"/>
        <v>0</v>
      </c>
      <c r="L35" s="501">
        <f t="shared" si="3"/>
        <v>0</v>
      </c>
      <c r="M35" s="501">
        <f t="shared" si="3"/>
        <v>0</v>
      </c>
    </row>
    <row r="36" spans="1:13" ht="12.75">
      <c r="A36" s="55" t="s">
        <v>205</v>
      </c>
      <c r="B36" s="56"/>
      <c r="C36" s="66"/>
      <c r="D36" s="25" t="s">
        <v>171</v>
      </c>
      <c r="E36" s="50"/>
      <c r="F36" s="50"/>
      <c r="G36" s="50"/>
      <c r="H36" s="50"/>
      <c r="I36" s="50"/>
      <c r="J36" s="50"/>
      <c r="K36" s="50"/>
      <c r="L36" s="50"/>
      <c r="M36" s="506"/>
    </row>
    <row r="37" spans="1:13" ht="12.75">
      <c r="A37" s="55" t="s">
        <v>206</v>
      </c>
      <c r="B37" s="56"/>
      <c r="C37" s="66"/>
      <c r="D37" s="25" t="s">
        <v>173</v>
      </c>
      <c r="E37" s="50"/>
      <c r="F37" s="50"/>
      <c r="G37" s="50"/>
      <c r="H37" s="50"/>
      <c r="I37" s="50"/>
      <c r="J37" s="50"/>
      <c r="K37" s="50"/>
      <c r="L37" s="50"/>
      <c r="M37" s="506"/>
    </row>
    <row r="38" spans="1:13" ht="12.75">
      <c r="A38" s="55" t="s">
        <v>207</v>
      </c>
      <c r="B38" s="56"/>
      <c r="C38" s="66"/>
      <c r="D38" s="25" t="s">
        <v>175</v>
      </c>
      <c r="E38" s="50"/>
      <c r="F38" s="50"/>
      <c r="G38" s="50"/>
      <c r="H38" s="50"/>
      <c r="I38" s="50"/>
      <c r="J38" s="50"/>
      <c r="K38" s="50"/>
      <c r="L38" s="50"/>
      <c r="M38" s="506"/>
    </row>
    <row r="39" spans="1:13" ht="12.75">
      <c r="A39" s="51" t="s">
        <v>208</v>
      </c>
      <c r="B39" s="52"/>
      <c r="C39" s="72" t="s">
        <v>177</v>
      </c>
      <c r="D39" s="54"/>
      <c r="E39" s="50"/>
      <c r="F39" s="50"/>
      <c r="G39" s="50"/>
      <c r="H39" s="50"/>
      <c r="I39" s="50"/>
      <c r="J39" s="50"/>
      <c r="K39" s="50"/>
      <c r="L39" s="50"/>
      <c r="M39" s="506"/>
    </row>
    <row r="40" spans="1:13" ht="26.25" customHeight="1">
      <c r="A40" s="48" t="s">
        <v>209</v>
      </c>
      <c r="B40" s="700" t="s">
        <v>210</v>
      </c>
      <c r="C40" s="701"/>
      <c r="D40" s="702"/>
      <c r="E40" s="501">
        <f>SUM(E31,E32,E33-E34-E35,E39)</f>
        <v>0</v>
      </c>
      <c r="F40" s="501">
        <f aca="true" t="shared" si="4" ref="F40:M40">SUM(F31,F32,F33-F34-F35,F39)</f>
        <v>0</v>
      </c>
      <c r="G40" s="501">
        <f t="shared" si="4"/>
        <v>0</v>
      </c>
      <c r="H40" s="501">
        <f t="shared" si="4"/>
        <v>0</v>
      </c>
      <c r="I40" s="501">
        <f t="shared" si="4"/>
        <v>0</v>
      </c>
      <c r="J40" s="501">
        <f t="shared" si="4"/>
        <v>0</v>
      </c>
      <c r="K40" s="501">
        <f t="shared" si="4"/>
        <v>0</v>
      </c>
      <c r="L40" s="501">
        <f t="shared" si="4"/>
        <v>0</v>
      </c>
      <c r="M40" s="501">
        <f t="shared" si="4"/>
        <v>0</v>
      </c>
    </row>
    <row r="41" spans="1:13" ht="24.75" customHeight="1">
      <c r="A41" s="48" t="s">
        <v>211</v>
      </c>
      <c r="B41" s="705" t="s">
        <v>212</v>
      </c>
      <c r="C41" s="706"/>
      <c r="D41" s="707"/>
      <c r="E41" s="50"/>
      <c r="F41" s="501">
        <f>SUM(F21+F30+F40)</f>
        <v>1743</v>
      </c>
      <c r="G41" s="501">
        <f>SUM(G21-G30-G40)</f>
        <v>0</v>
      </c>
      <c r="H41" s="501"/>
      <c r="I41" s="501">
        <f>SUM(I21+I30+I40)</f>
        <v>1935</v>
      </c>
      <c r="J41" s="501"/>
      <c r="K41" s="501"/>
      <c r="L41" s="501">
        <f>SUM(L21-L30-L40)</f>
        <v>0</v>
      </c>
      <c r="M41" s="501">
        <f>SUM(M21+M30+M40)</f>
        <v>3678</v>
      </c>
    </row>
    <row r="42" spans="1:13" ht="24.75" customHeight="1">
      <c r="A42" s="48" t="s">
        <v>213</v>
      </c>
      <c r="B42" s="700" t="s">
        <v>214</v>
      </c>
      <c r="C42" s="701"/>
      <c r="D42" s="702"/>
      <c r="E42" s="50"/>
      <c r="F42" s="501">
        <f>SUM(F12+F22+F31)</f>
        <v>2323</v>
      </c>
      <c r="G42" s="501">
        <f>SUM(G12-G22-G31)</f>
        <v>0</v>
      </c>
      <c r="H42" s="501"/>
      <c r="I42" s="501">
        <f>SUM(I12+I22+I31)</f>
        <v>2107</v>
      </c>
      <c r="J42" s="501"/>
      <c r="K42" s="501"/>
      <c r="L42" s="501">
        <f>SUM(L12-L22-L31)</f>
        <v>0</v>
      </c>
      <c r="M42" s="501">
        <f>SUM(M12+M22+M31)</f>
        <v>4430</v>
      </c>
    </row>
    <row r="43" spans="1:6" ht="12.75">
      <c r="A43" s="73" t="s">
        <v>215</v>
      </c>
      <c r="B43" s="73"/>
      <c r="C43" s="73"/>
      <c r="D43" s="73"/>
      <c r="E43" s="73"/>
      <c r="F43" s="73"/>
    </row>
    <row r="44" ht="12.75">
      <c r="A44" s="74" t="s">
        <v>216</v>
      </c>
    </row>
  </sheetData>
  <sheetProtection/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B42:D42"/>
    <mergeCell ref="C34:D34"/>
    <mergeCell ref="C35:D35"/>
    <mergeCell ref="B40:D40"/>
    <mergeCell ref="B41:D41"/>
    <mergeCell ref="C24:D24"/>
    <mergeCell ref="C25:D25"/>
    <mergeCell ref="B30:D30"/>
    <mergeCell ref="B31:D31"/>
    <mergeCell ref="C32:D32"/>
  </mergeCells>
  <printOptions/>
  <pageMargins left="0.15748031496062992" right="0.15748031496062992" top="0.3937007874015748" bottom="0.3937007874015748" header="0.5118110236220472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1.8515625" style="250" customWidth="1"/>
    <col min="2" max="2" width="1.8515625" style="250" customWidth="1"/>
    <col min="3" max="3" width="34.8515625" style="250" customWidth="1"/>
    <col min="4" max="4" width="10.140625" style="250" customWidth="1"/>
    <col min="5" max="5" width="11.00390625" style="250" customWidth="1"/>
    <col min="6" max="6" width="12.8515625" style="250" customWidth="1"/>
    <col min="7" max="7" width="7.140625" style="250" customWidth="1"/>
    <col min="8" max="8" width="8.8515625" style="250" customWidth="1"/>
    <col min="9" max="9" width="12.8515625" style="250" customWidth="1"/>
    <col min="10" max="16384" width="9.140625" style="250" customWidth="1"/>
  </cols>
  <sheetData>
    <row r="1" spans="6:9" ht="12.75">
      <c r="F1" s="736" t="s">
        <v>578</v>
      </c>
      <c r="G1" s="736"/>
      <c r="H1" s="736"/>
      <c r="I1" s="736"/>
    </row>
    <row r="2" spans="2:6" ht="12.75">
      <c r="B2" s="247"/>
      <c r="C2" s="252"/>
      <c r="D2" s="252"/>
      <c r="E2" s="252"/>
      <c r="F2" s="250" t="s">
        <v>579</v>
      </c>
    </row>
    <row r="3" ht="15.75">
      <c r="C3" s="227" t="s">
        <v>665</v>
      </c>
    </row>
    <row r="4" spans="1:9" ht="27.75" customHeight="1">
      <c r="A4" s="737" t="s">
        <v>580</v>
      </c>
      <c r="B4" s="737"/>
      <c r="C4" s="737"/>
      <c r="D4" s="737"/>
      <c r="E4" s="737"/>
      <c r="F4" s="737"/>
      <c r="G4" s="737"/>
      <c r="H4" s="737"/>
      <c r="I4" s="737"/>
    </row>
    <row r="5" spans="1:9" ht="12.75" customHeight="1">
      <c r="A5" s="253"/>
      <c r="B5" s="253"/>
      <c r="C5" s="253"/>
      <c r="D5" s="253"/>
      <c r="E5" s="253"/>
      <c r="F5" s="253"/>
      <c r="G5" s="253"/>
      <c r="H5" s="253"/>
      <c r="I5" s="253"/>
    </row>
    <row r="6" spans="1:9" ht="17.25" customHeight="1">
      <c r="A6" s="737" t="s">
        <v>673</v>
      </c>
      <c r="B6" s="737"/>
      <c r="C6" s="737"/>
      <c r="D6" s="737"/>
      <c r="E6" s="737"/>
      <c r="F6" s="737"/>
      <c r="G6" s="737"/>
      <c r="H6" s="737"/>
      <c r="I6" s="737"/>
    </row>
    <row r="8" spans="1:9" ht="25.5" customHeight="1">
      <c r="A8" s="738" t="s">
        <v>17</v>
      </c>
      <c r="B8" s="739" t="s">
        <v>117</v>
      </c>
      <c r="C8" s="740"/>
      <c r="D8" s="738" t="s">
        <v>310</v>
      </c>
      <c r="E8" s="738"/>
      <c r="F8" s="738"/>
      <c r="G8" s="738" t="s">
        <v>311</v>
      </c>
      <c r="H8" s="738"/>
      <c r="I8" s="738"/>
    </row>
    <row r="9" spans="1:9" ht="76.5">
      <c r="A9" s="738"/>
      <c r="B9" s="741"/>
      <c r="C9" s="742"/>
      <c r="D9" s="67" t="s">
        <v>581</v>
      </c>
      <c r="E9" s="67" t="s">
        <v>582</v>
      </c>
      <c r="F9" s="67" t="s">
        <v>583</v>
      </c>
      <c r="G9" s="67" t="s">
        <v>581</v>
      </c>
      <c r="H9" s="67" t="s">
        <v>582</v>
      </c>
      <c r="I9" s="67" t="s">
        <v>583</v>
      </c>
    </row>
    <row r="10" spans="1:9" ht="12.75">
      <c r="A10" s="67">
        <v>1</v>
      </c>
      <c r="B10" s="733">
        <v>2</v>
      </c>
      <c r="C10" s="734"/>
      <c r="D10" s="67">
        <v>3</v>
      </c>
      <c r="E10" s="67">
        <v>4</v>
      </c>
      <c r="F10" s="67">
        <v>5</v>
      </c>
      <c r="G10" s="67">
        <v>6</v>
      </c>
      <c r="H10" s="67">
        <v>7</v>
      </c>
      <c r="I10" s="67">
        <v>8</v>
      </c>
    </row>
    <row r="11" spans="1:9" ht="25.5" customHeight="1">
      <c r="A11" s="130" t="s">
        <v>118</v>
      </c>
      <c r="B11" s="684" t="s">
        <v>584</v>
      </c>
      <c r="C11" s="735"/>
      <c r="D11" s="507">
        <f>SUM(D12+D13+D16+D22+D23+D26)</f>
        <v>328125</v>
      </c>
      <c r="E11" s="507">
        <f>SUM(E12+E13+E16+E22+E23+E26)</f>
        <v>328125</v>
      </c>
      <c r="F11" s="67"/>
      <c r="G11" s="67"/>
      <c r="H11" s="67"/>
      <c r="I11" s="67"/>
    </row>
    <row r="12" spans="1:9" ht="15" customHeight="1">
      <c r="A12" s="67" t="s">
        <v>585</v>
      </c>
      <c r="B12" s="743" t="s">
        <v>586</v>
      </c>
      <c r="C12" s="744"/>
      <c r="D12" s="67">
        <v>18550</v>
      </c>
      <c r="E12" s="67">
        <v>18550</v>
      </c>
      <c r="F12" s="67"/>
      <c r="G12" s="67"/>
      <c r="H12" s="67"/>
      <c r="I12" s="67"/>
    </row>
    <row r="13" spans="1:9" ht="12.75" customHeight="1">
      <c r="A13" s="67" t="s">
        <v>121</v>
      </c>
      <c r="B13" s="567" t="s">
        <v>587</v>
      </c>
      <c r="C13" s="687"/>
      <c r="D13" s="255"/>
      <c r="E13" s="255"/>
      <c r="F13" s="255"/>
      <c r="G13" s="255"/>
      <c r="H13" s="255"/>
      <c r="I13" s="255"/>
    </row>
    <row r="14" spans="1:9" ht="12.75" customHeight="1">
      <c r="A14" s="67" t="s">
        <v>588</v>
      </c>
      <c r="B14" s="161"/>
      <c r="C14" s="254" t="s">
        <v>589</v>
      </c>
      <c r="D14" s="256"/>
      <c r="E14" s="256"/>
      <c r="F14" s="256"/>
      <c r="G14" s="256"/>
      <c r="H14" s="256"/>
      <c r="I14" s="256"/>
    </row>
    <row r="15" spans="1:9" ht="12.75" customHeight="1">
      <c r="A15" s="67" t="s">
        <v>590</v>
      </c>
      <c r="B15" s="161"/>
      <c r="C15" s="254" t="s">
        <v>591</v>
      </c>
      <c r="D15" s="256"/>
      <c r="E15" s="256"/>
      <c r="F15" s="256"/>
      <c r="G15" s="256"/>
      <c r="H15" s="256"/>
      <c r="I15" s="256"/>
    </row>
    <row r="16" spans="1:9" ht="25.5" customHeight="1">
      <c r="A16" s="67" t="s">
        <v>123</v>
      </c>
      <c r="B16" s="567" t="s">
        <v>592</v>
      </c>
      <c r="C16" s="687"/>
      <c r="D16" s="508">
        <f>SUM(D17:D21)</f>
        <v>0</v>
      </c>
      <c r="E16" s="508">
        <f>SUM(E17:E21)</f>
        <v>0</v>
      </c>
      <c r="F16" s="255"/>
      <c r="G16" s="255"/>
      <c r="H16" s="255"/>
      <c r="I16" s="255"/>
    </row>
    <row r="17" spans="1:9" ht="12.75" customHeight="1">
      <c r="A17" s="67" t="s">
        <v>593</v>
      </c>
      <c r="B17" s="161"/>
      <c r="C17" s="254" t="s">
        <v>594</v>
      </c>
      <c r="D17" s="257"/>
      <c r="E17" s="257"/>
      <c r="F17" s="256"/>
      <c r="G17" s="256"/>
      <c r="H17" s="256"/>
      <c r="I17" s="256"/>
    </row>
    <row r="18" spans="1:9" ht="12.75" customHeight="1">
      <c r="A18" s="67" t="s">
        <v>595</v>
      </c>
      <c r="B18" s="161"/>
      <c r="C18" s="254" t="s">
        <v>596</v>
      </c>
      <c r="D18" s="256"/>
      <c r="E18" s="256"/>
      <c r="F18" s="256"/>
      <c r="G18" s="256"/>
      <c r="H18" s="256"/>
      <c r="I18" s="256"/>
    </row>
    <row r="19" spans="1:9" ht="12.75" customHeight="1">
      <c r="A19" s="67" t="s">
        <v>597</v>
      </c>
      <c r="B19" s="161"/>
      <c r="C19" s="254" t="s">
        <v>598</v>
      </c>
      <c r="D19" s="257"/>
      <c r="E19" s="257"/>
      <c r="F19" s="256"/>
      <c r="G19" s="256"/>
      <c r="H19" s="256"/>
      <c r="I19" s="256"/>
    </row>
    <row r="20" spans="1:9" ht="12.75" customHeight="1">
      <c r="A20" s="67" t="s">
        <v>599</v>
      </c>
      <c r="B20" s="161"/>
      <c r="C20" s="254" t="s">
        <v>600</v>
      </c>
      <c r="D20" s="256"/>
      <c r="E20" s="256"/>
      <c r="F20" s="256"/>
      <c r="G20" s="256"/>
      <c r="H20" s="256"/>
      <c r="I20" s="256"/>
    </row>
    <row r="21" spans="1:9" ht="12.75" customHeight="1">
      <c r="A21" s="67" t="s">
        <v>601</v>
      </c>
      <c r="B21" s="161"/>
      <c r="C21" s="254" t="s">
        <v>132</v>
      </c>
      <c r="D21" s="256"/>
      <c r="E21" s="256"/>
      <c r="F21" s="256"/>
      <c r="G21" s="256"/>
      <c r="H21" s="256"/>
      <c r="I21" s="256"/>
    </row>
    <row r="22" spans="1:9" ht="25.5" customHeight="1">
      <c r="A22" s="67" t="s">
        <v>125</v>
      </c>
      <c r="B22" s="567" t="s">
        <v>602</v>
      </c>
      <c r="C22" s="687"/>
      <c r="D22" s="255"/>
      <c r="E22" s="255"/>
      <c r="F22" s="255"/>
      <c r="G22" s="255"/>
      <c r="H22" s="255"/>
      <c r="I22" s="255"/>
    </row>
    <row r="23" spans="1:9" ht="12.75" customHeight="1">
      <c r="A23" s="67" t="s">
        <v>127</v>
      </c>
      <c r="B23" s="567" t="s">
        <v>434</v>
      </c>
      <c r="C23" s="687"/>
      <c r="D23" s="508">
        <f>SUM(D24:D25)</f>
        <v>309575</v>
      </c>
      <c r="E23" s="508">
        <f>SUM(E24:E25)</f>
        <v>309575</v>
      </c>
      <c r="F23" s="255"/>
      <c r="G23" s="255"/>
      <c r="H23" s="255"/>
      <c r="I23" s="255"/>
    </row>
    <row r="24" spans="1:9" ht="12.75" customHeight="1">
      <c r="A24" s="67" t="s">
        <v>603</v>
      </c>
      <c r="B24" s="161"/>
      <c r="C24" s="254" t="s">
        <v>604</v>
      </c>
      <c r="D24" s="377">
        <v>309575</v>
      </c>
      <c r="E24" s="377">
        <v>309575</v>
      </c>
      <c r="F24" s="256"/>
      <c r="G24" s="256"/>
      <c r="H24" s="256"/>
      <c r="I24" s="256"/>
    </row>
    <row r="25" spans="1:9" ht="12.75" customHeight="1">
      <c r="A25" s="67" t="s">
        <v>605</v>
      </c>
      <c r="B25" s="161"/>
      <c r="C25" s="254" t="s">
        <v>36</v>
      </c>
      <c r="D25" s="256"/>
      <c r="E25" s="256"/>
      <c r="F25" s="256"/>
      <c r="G25" s="256"/>
      <c r="H25" s="256"/>
      <c r="I25" s="256"/>
    </row>
    <row r="26" spans="1:9" ht="12.75" customHeight="1">
      <c r="A26" s="67" t="s">
        <v>129</v>
      </c>
      <c r="B26" s="567" t="s">
        <v>436</v>
      </c>
      <c r="C26" s="687"/>
      <c r="D26" s="255"/>
      <c r="E26" s="255"/>
      <c r="F26" s="255"/>
      <c r="G26" s="255"/>
      <c r="H26" s="255"/>
      <c r="I26" s="255"/>
    </row>
    <row r="27" spans="1:9" ht="38.25" customHeight="1">
      <c r="A27" s="130" t="s">
        <v>133</v>
      </c>
      <c r="B27" s="684" t="s">
        <v>606</v>
      </c>
      <c r="C27" s="745"/>
      <c r="D27" s="255"/>
      <c r="E27" s="255"/>
      <c r="F27" s="255"/>
      <c r="G27" s="255"/>
      <c r="H27" s="255"/>
      <c r="I27" s="255"/>
    </row>
    <row r="28" spans="1:9" ht="25.5" customHeight="1">
      <c r="A28" s="130" t="s">
        <v>168</v>
      </c>
      <c r="B28" s="695" t="s">
        <v>607</v>
      </c>
      <c r="C28" s="695"/>
      <c r="D28" s="508">
        <f>SUM(D11-D27)</f>
        <v>328125</v>
      </c>
      <c r="E28" s="508">
        <f>SUM(E11-E27)</f>
        <v>328125</v>
      </c>
      <c r="F28" s="255"/>
      <c r="G28" s="255"/>
      <c r="H28" s="255"/>
      <c r="I28" s="255"/>
    </row>
    <row r="29" spans="3:8" ht="12.75">
      <c r="C29" s="746" t="s">
        <v>271</v>
      </c>
      <c r="D29" s="746"/>
      <c r="E29" s="746"/>
      <c r="F29" s="746"/>
      <c r="G29" s="746"/>
      <c r="H29" s="746"/>
    </row>
  </sheetData>
  <sheetProtection/>
  <mergeCells count="18">
    <mergeCell ref="B12:C12"/>
    <mergeCell ref="B27:C27"/>
    <mergeCell ref="B28:C28"/>
    <mergeCell ref="C29:H29"/>
    <mergeCell ref="B16:C16"/>
    <mergeCell ref="B22:C22"/>
    <mergeCell ref="B23:C23"/>
    <mergeCell ref="B26:C26"/>
    <mergeCell ref="B13:C13"/>
    <mergeCell ref="B10:C10"/>
    <mergeCell ref="B11:C11"/>
    <mergeCell ref="F1:I1"/>
    <mergeCell ref="A4:I4"/>
    <mergeCell ref="A6:I6"/>
    <mergeCell ref="A8:A9"/>
    <mergeCell ref="B8:C9"/>
    <mergeCell ref="D8:F8"/>
    <mergeCell ref="G8:I8"/>
  </mergeCells>
  <printOptions/>
  <pageMargins left="0.35433070866141736" right="0.35433070866141736" top="0.3937007874015748" bottom="0.3937007874015748" header="0.5118110236220472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140625" style="261" customWidth="1"/>
    <col min="2" max="2" width="1.421875" style="261" customWidth="1"/>
    <col min="3" max="3" width="35.421875" style="261" customWidth="1"/>
    <col min="4" max="7" width="12.421875" style="261" customWidth="1"/>
    <col min="8" max="16384" width="9.140625" style="261" customWidth="1"/>
  </cols>
  <sheetData>
    <row r="1" ht="12.75">
      <c r="D1" s="251"/>
    </row>
    <row r="2" spans="1:7" ht="12.75">
      <c r="A2" s="250"/>
      <c r="B2" s="250"/>
      <c r="C2" s="250"/>
      <c r="D2" s="736" t="s">
        <v>578</v>
      </c>
      <c r="E2" s="736"/>
      <c r="F2" s="736"/>
      <c r="G2" s="736"/>
    </row>
    <row r="3" spans="1:7" ht="12.75">
      <c r="A3" s="250"/>
      <c r="B3" s="247"/>
      <c r="C3" s="250"/>
      <c r="D3" s="247" t="s">
        <v>608</v>
      </c>
      <c r="E3" s="247"/>
      <c r="F3" s="247"/>
      <c r="G3" s="262"/>
    </row>
    <row r="4" spans="1:7" ht="15.75">
      <c r="A4" s="250"/>
      <c r="B4" s="252"/>
      <c r="C4" s="227" t="s">
        <v>665</v>
      </c>
      <c r="D4" s="252"/>
      <c r="E4" s="250"/>
      <c r="F4" s="250"/>
      <c r="G4" s="250"/>
    </row>
    <row r="5" spans="1:7" ht="35.25" customHeight="1">
      <c r="A5" s="737" t="s">
        <v>609</v>
      </c>
      <c r="B5" s="737"/>
      <c r="C5" s="737"/>
      <c r="D5" s="737"/>
      <c r="E5" s="737"/>
      <c r="F5" s="737"/>
      <c r="G5" s="737"/>
    </row>
    <row r="6" spans="1:7" ht="12.75">
      <c r="A6" s="250"/>
      <c r="B6" s="250"/>
      <c r="C6" s="250"/>
      <c r="D6" s="250"/>
      <c r="E6" s="250"/>
      <c r="F6" s="250"/>
      <c r="G6" s="250"/>
    </row>
    <row r="7" spans="1:7" ht="15.75">
      <c r="A7" s="747" t="s">
        <v>672</v>
      </c>
      <c r="B7" s="747"/>
      <c r="C7" s="747"/>
      <c r="D7" s="747"/>
      <c r="E7" s="747"/>
      <c r="F7" s="747"/>
      <c r="G7" s="747"/>
    </row>
    <row r="8" spans="1:7" ht="12.75">
      <c r="A8" s="250"/>
      <c r="B8" s="250"/>
      <c r="C8" s="250"/>
      <c r="D8" s="250"/>
      <c r="E8" s="250"/>
      <c r="F8" s="250"/>
      <c r="G8" s="250"/>
    </row>
    <row r="9" spans="1:7" ht="38.25" customHeight="1">
      <c r="A9" s="748" t="s">
        <v>17</v>
      </c>
      <c r="B9" s="749" t="s">
        <v>117</v>
      </c>
      <c r="C9" s="750"/>
      <c r="D9" s="748" t="s">
        <v>310</v>
      </c>
      <c r="E9" s="748"/>
      <c r="F9" s="748" t="s">
        <v>311</v>
      </c>
      <c r="G9" s="748"/>
    </row>
    <row r="10" spans="1:7" ht="25.5">
      <c r="A10" s="748"/>
      <c r="B10" s="751"/>
      <c r="C10" s="752"/>
      <c r="D10" s="264" t="s">
        <v>581</v>
      </c>
      <c r="E10" s="264" t="s">
        <v>610</v>
      </c>
      <c r="F10" s="264" t="s">
        <v>581</v>
      </c>
      <c r="G10" s="264" t="s">
        <v>610</v>
      </c>
    </row>
    <row r="11" spans="1:7" ht="12.75">
      <c r="A11" s="264">
        <v>1</v>
      </c>
      <c r="B11" s="755">
        <v>2</v>
      </c>
      <c r="C11" s="756"/>
      <c r="D11" s="264">
        <v>3</v>
      </c>
      <c r="E11" s="264">
        <v>4</v>
      </c>
      <c r="F11" s="264">
        <v>5</v>
      </c>
      <c r="G11" s="264">
        <v>6</v>
      </c>
    </row>
    <row r="12" spans="1:7" ht="37.5" customHeight="1">
      <c r="A12" s="263" t="s">
        <v>118</v>
      </c>
      <c r="B12" s="757" t="s">
        <v>611</v>
      </c>
      <c r="C12" s="758"/>
      <c r="D12" s="512">
        <f>D13</f>
        <v>174</v>
      </c>
      <c r="E12" s="266"/>
      <c r="F12" s="266"/>
      <c r="G12" s="266"/>
    </row>
    <row r="13" spans="1:7" ht="12.75">
      <c r="A13" s="264" t="s">
        <v>119</v>
      </c>
      <c r="B13" s="265"/>
      <c r="C13" s="267" t="s">
        <v>612</v>
      </c>
      <c r="D13" s="268">
        <v>174</v>
      </c>
      <c r="E13" s="268"/>
      <c r="F13" s="268"/>
      <c r="G13" s="268"/>
    </row>
    <row r="14" spans="1:7" ht="12.75">
      <c r="A14" s="264" t="s">
        <v>121</v>
      </c>
      <c r="B14" s="265"/>
      <c r="C14" s="267" t="s">
        <v>613</v>
      </c>
      <c r="D14" s="268"/>
      <c r="E14" s="268"/>
      <c r="F14" s="268"/>
      <c r="G14" s="268"/>
    </row>
    <row r="15" spans="1:7" ht="12.75">
      <c r="A15" s="264" t="s">
        <v>123</v>
      </c>
      <c r="B15" s="265"/>
      <c r="C15" s="267" t="s">
        <v>614</v>
      </c>
      <c r="D15" s="268"/>
      <c r="E15" s="268"/>
      <c r="F15" s="268"/>
      <c r="G15" s="268"/>
    </row>
    <row r="16" spans="1:7" ht="12.75">
      <c r="A16" s="264" t="s">
        <v>125</v>
      </c>
      <c r="B16" s="265"/>
      <c r="C16" s="267" t="s">
        <v>615</v>
      </c>
      <c r="D16" s="268"/>
      <c r="E16" s="268"/>
      <c r="F16" s="268"/>
      <c r="G16" s="268"/>
    </row>
    <row r="17" spans="1:7" ht="12.75" customHeight="1">
      <c r="A17" s="269" t="s">
        <v>127</v>
      </c>
      <c r="B17" s="265"/>
      <c r="C17" s="267" t="s">
        <v>616</v>
      </c>
      <c r="D17" s="268"/>
      <c r="E17" s="268"/>
      <c r="F17" s="268"/>
      <c r="G17" s="268"/>
    </row>
    <row r="18" spans="1:7" ht="25.5" customHeight="1">
      <c r="A18" s="263" t="s">
        <v>133</v>
      </c>
      <c r="B18" s="757" t="s">
        <v>617</v>
      </c>
      <c r="C18" s="758"/>
      <c r="D18" s="512">
        <v>0</v>
      </c>
      <c r="E18" s="266"/>
      <c r="F18" s="266"/>
      <c r="G18" s="266"/>
    </row>
    <row r="19" spans="1:7" ht="12.75">
      <c r="A19" s="264" t="s">
        <v>618</v>
      </c>
      <c r="B19" s="265"/>
      <c r="C19" s="267" t="s">
        <v>619</v>
      </c>
      <c r="D19" s="268"/>
      <c r="E19" s="268"/>
      <c r="F19" s="268"/>
      <c r="G19" s="268"/>
    </row>
    <row r="20" spans="1:7" ht="12.75">
      <c r="A20" s="264" t="s">
        <v>620</v>
      </c>
      <c r="B20" s="265"/>
      <c r="C20" s="267" t="s">
        <v>613</v>
      </c>
      <c r="D20" s="268"/>
      <c r="E20" s="268"/>
      <c r="F20" s="268"/>
      <c r="G20" s="268"/>
    </row>
    <row r="21" spans="1:7" ht="12.75">
      <c r="A21" s="264" t="s">
        <v>621</v>
      </c>
      <c r="B21" s="265"/>
      <c r="C21" s="267" t="s">
        <v>614</v>
      </c>
      <c r="D21" s="268"/>
      <c r="E21" s="268"/>
      <c r="F21" s="268"/>
      <c r="G21" s="268"/>
    </row>
    <row r="22" spans="1:7" ht="12.75" customHeight="1">
      <c r="A22" s="264" t="s">
        <v>622</v>
      </c>
      <c r="B22" s="265"/>
      <c r="C22" s="267" t="s">
        <v>615</v>
      </c>
      <c r="D22" s="268"/>
      <c r="E22" s="268"/>
      <c r="F22" s="268"/>
      <c r="G22" s="268"/>
    </row>
    <row r="23" spans="1:7" ht="12.75">
      <c r="A23" s="269" t="s">
        <v>141</v>
      </c>
      <c r="B23" s="265"/>
      <c r="C23" s="267" t="s">
        <v>616</v>
      </c>
      <c r="D23" s="268"/>
      <c r="E23" s="268"/>
      <c r="F23" s="268"/>
      <c r="G23" s="268"/>
    </row>
    <row r="24" spans="1:7" ht="25.5" customHeight="1">
      <c r="A24" s="263" t="s">
        <v>623</v>
      </c>
      <c r="B24" s="757" t="s">
        <v>624</v>
      </c>
      <c r="C24" s="758"/>
      <c r="D24" s="512">
        <f>SUM(D25:D31)</f>
        <v>19552</v>
      </c>
      <c r="E24" s="266"/>
      <c r="F24" s="266"/>
      <c r="G24" s="266"/>
    </row>
    <row r="25" spans="1:7" ht="12.75">
      <c r="A25" s="264" t="s">
        <v>625</v>
      </c>
      <c r="B25" s="265"/>
      <c r="C25" s="267" t="s">
        <v>619</v>
      </c>
      <c r="D25" s="268">
        <f>8683+10869</f>
        <v>19552</v>
      </c>
      <c r="E25" s="268"/>
      <c r="F25" s="268"/>
      <c r="G25" s="268"/>
    </row>
    <row r="26" spans="1:7" ht="12.75">
      <c r="A26" s="264" t="s">
        <v>626</v>
      </c>
      <c r="B26" s="265"/>
      <c r="C26" s="267" t="s">
        <v>613</v>
      </c>
      <c r="D26" s="268"/>
      <c r="E26" s="268"/>
      <c r="F26" s="268"/>
      <c r="G26" s="268"/>
    </row>
    <row r="27" spans="1:7" ht="12.75">
      <c r="A27" s="264" t="s">
        <v>627</v>
      </c>
      <c r="B27" s="265"/>
      <c r="C27" s="270" t="s">
        <v>614</v>
      </c>
      <c r="D27" s="268"/>
      <c r="E27" s="268"/>
      <c r="F27" s="268"/>
      <c r="G27" s="268"/>
    </row>
    <row r="28" spans="1:7" ht="12.75">
      <c r="A28" s="264" t="s">
        <v>628</v>
      </c>
      <c r="B28" s="265"/>
      <c r="C28" s="267" t="s">
        <v>615</v>
      </c>
      <c r="D28" s="268"/>
      <c r="E28" s="268"/>
      <c r="F28" s="268"/>
      <c r="G28" s="268"/>
    </row>
    <row r="29" spans="1:7" ht="12.75" customHeight="1">
      <c r="A29" s="271" t="s">
        <v>629</v>
      </c>
      <c r="B29" s="265"/>
      <c r="C29" s="267" t="s">
        <v>616</v>
      </c>
      <c r="D29" s="268"/>
      <c r="E29" s="268"/>
      <c r="F29" s="268"/>
      <c r="G29" s="268"/>
    </row>
    <row r="30" spans="1:7" ht="12.75" customHeight="1">
      <c r="A30" s="264" t="s">
        <v>630</v>
      </c>
      <c r="B30" s="265"/>
      <c r="C30" s="267" t="s">
        <v>631</v>
      </c>
      <c r="D30" s="268"/>
      <c r="E30" s="268"/>
      <c r="F30" s="268"/>
      <c r="G30" s="268"/>
    </row>
    <row r="31" spans="1:7" ht="12.75">
      <c r="A31" s="264" t="s">
        <v>632</v>
      </c>
      <c r="B31" s="265"/>
      <c r="C31" s="267" t="s">
        <v>633</v>
      </c>
      <c r="D31" s="268"/>
      <c r="E31" s="268"/>
      <c r="F31" s="268"/>
      <c r="G31" s="268"/>
    </row>
    <row r="32" spans="1:7" ht="12.75" customHeight="1">
      <c r="A32" s="272" t="s">
        <v>176</v>
      </c>
      <c r="B32" s="753" t="s">
        <v>634</v>
      </c>
      <c r="C32" s="754"/>
      <c r="D32" s="513">
        <f>SUM(D12,D18,D24)</f>
        <v>19726</v>
      </c>
      <c r="E32" s="273"/>
      <c r="F32" s="273"/>
      <c r="G32" s="273"/>
    </row>
    <row r="33" spans="1:7" ht="12.75">
      <c r="A33" s="130" t="s">
        <v>635</v>
      </c>
      <c r="B33" s="695" t="s">
        <v>636</v>
      </c>
      <c r="C33" s="695"/>
      <c r="D33" s="255"/>
      <c r="E33" s="255"/>
      <c r="F33" s="255"/>
      <c r="G33" s="255"/>
    </row>
    <row r="34" spans="1:7" ht="12.75">
      <c r="A34" s="258"/>
      <c r="B34" s="259"/>
      <c r="C34" s="259"/>
      <c r="D34" s="260"/>
      <c r="E34" s="260"/>
      <c r="F34" s="260"/>
      <c r="G34" s="260"/>
    </row>
    <row r="35" spans="1:7" ht="12.75">
      <c r="A35" s="258"/>
      <c r="B35" s="259"/>
      <c r="C35" s="259"/>
      <c r="D35" s="274"/>
      <c r="E35" s="274"/>
      <c r="F35" s="260"/>
      <c r="G35" s="260"/>
    </row>
    <row r="36" spans="1:7" ht="12.75">
      <c r="A36" s="258"/>
      <c r="B36" s="259"/>
      <c r="C36" s="259"/>
      <c r="D36" s="260"/>
      <c r="E36" s="260"/>
      <c r="F36" s="260"/>
      <c r="G36" s="260"/>
    </row>
  </sheetData>
  <sheetProtection/>
  <mergeCells count="13">
    <mergeCell ref="B32:C32"/>
    <mergeCell ref="B33:C33"/>
    <mergeCell ref="B11:C11"/>
    <mergeCell ref="B12:C12"/>
    <mergeCell ref="B18:C18"/>
    <mergeCell ref="B24:C24"/>
    <mergeCell ref="D2:G2"/>
    <mergeCell ref="A5:G5"/>
    <mergeCell ref="A7:G7"/>
    <mergeCell ref="A9:A10"/>
    <mergeCell ref="B9:C10"/>
    <mergeCell ref="D9:E9"/>
    <mergeCell ref="F9:G9"/>
  </mergeCells>
  <printOptions/>
  <pageMargins left="0.35433070866141736" right="0.5511811023622047" top="0.984251968503937" bottom="0.984251968503937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00390625" style="279" customWidth="1"/>
    <col min="2" max="2" width="1.57421875" style="279" customWidth="1"/>
    <col min="3" max="3" width="37.140625" style="279" customWidth="1"/>
    <col min="4" max="4" width="10.57421875" style="279" customWidth="1"/>
    <col min="5" max="5" width="10.8515625" style="279" customWidth="1"/>
    <col min="6" max="6" width="16.140625" style="279" customWidth="1"/>
    <col min="7" max="7" width="7.57421875" style="279" customWidth="1"/>
    <col min="8" max="8" width="10.28125" style="279" bestFit="1" customWidth="1"/>
    <col min="9" max="9" width="16.57421875" style="279" customWidth="1"/>
    <col min="10" max="16384" width="9.140625" style="279" customWidth="1"/>
  </cols>
  <sheetData>
    <row r="1" ht="15">
      <c r="F1" s="251"/>
    </row>
    <row r="2" spans="3:9" ht="12.75" customHeight="1">
      <c r="C2" s="248"/>
      <c r="D2" s="248"/>
      <c r="E2" s="248"/>
      <c r="F2" s="247" t="s">
        <v>578</v>
      </c>
      <c r="H2" s="247"/>
      <c r="I2" s="247"/>
    </row>
    <row r="3" spans="2:9" ht="15">
      <c r="B3" s="280"/>
      <c r="F3" s="247" t="s">
        <v>638</v>
      </c>
      <c r="H3" s="244"/>
      <c r="I3" s="275"/>
    </row>
    <row r="4" spans="2:9" ht="15.75">
      <c r="B4" s="280"/>
      <c r="C4" s="227" t="s">
        <v>665</v>
      </c>
      <c r="F4" s="247"/>
      <c r="H4" s="244"/>
      <c r="I4" s="275"/>
    </row>
    <row r="5" spans="1:9" s="281" customFormat="1" ht="33.75" customHeight="1">
      <c r="A5" s="759" t="s">
        <v>639</v>
      </c>
      <c r="B5" s="759"/>
      <c r="C5" s="759"/>
      <c r="D5" s="759"/>
      <c r="E5" s="759"/>
      <c r="F5" s="759"/>
      <c r="G5" s="759"/>
      <c r="H5" s="759"/>
      <c r="I5" s="759"/>
    </row>
    <row r="6" spans="1:9" ht="18" customHeight="1">
      <c r="A6" s="760" t="s">
        <v>671</v>
      </c>
      <c r="B6" s="760"/>
      <c r="C6" s="760"/>
      <c r="D6" s="760"/>
      <c r="E6" s="760"/>
      <c r="F6" s="760"/>
      <c r="G6" s="760"/>
      <c r="H6" s="760"/>
      <c r="I6" s="760"/>
    </row>
    <row r="8" spans="1:9" ht="25.5" customHeight="1">
      <c r="A8" s="761" t="s">
        <v>17</v>
      </c>
      <c r="B8" s="762" t="s">
        <v>117</v>
      </c>
      <c r="C8" s="763"/>
      <c r="D8" s="761" t="s">
        <v>310</v>
      </c>
      <c r="E8" s="761"/>
      <c r="F8" s="761"/>
      <c r="G8" s="761" t="s">
        <v>311</v>
      </c>
      <c r="H8" s="761"/>
      <c r="I8" s="761"/>
    </row>
    <row r="9" spans="1:9" ht="105">
      <c r="A9" s="761"/>
      <c r="B9" s="764"/>
      <c r="C9" s="765"/>
      <c r="D9" s="246" t="s">
        <v>581</v>
      </c>
      <c r="E9" s="246" t="s">
        <v>640</v>
      </c>
      <c r="F9" s="246" t="s">
        <v>641</v>
      </c>
      <c r="G9" s="246" t="s">
        <v>581</v>
      </c>
      <c r="H9" s="246" t="s">
        <v>640</v>
      </c>
      <c r="I9" s="246" t="s">
        <v>641</v>
      </c>
    </row>
    <row r="10" spans="1:9" ht="15">
      <c r="A10" s="246">
        <v>1</v>
      </c>
      <c r="B10" s="769">
        <v>2</v>
      </c>
      <c r="C10" s="770"/>
      <c r="D10" s="246">
        <v>3</v>
      </c>
      <c r="E10" s="246">
        <v>4</v>
      </c>
      <c r="F10" s="246">
        <v>5</v>
      </c>
      <c r="G10" s="246">
        <v>6</v>
      </c>
      <c r="H10" s="246">
        <v>7</v>
      </c>
      <c r="I10" s="246">
        <v>8</v>
      </c>
    </row>
    <row r="11" spans="1:9" ht="25.5" customHeight="1">
      <c r="A11" s="114" t="s">
        <v>118</v>
      </c>
      <c r="B11" s="766" t="s">
        <v>454</v>
      </c>
      <c r="C11" s="767"/>
      <c r="D11" s="282"/>
      <c r="E11" s="282"/>
      <c r="F11" s="282"/>
      <c r="G11" s="282"/>
      <c r="H11" s="282"/>
      <c r="I11" s="282"/>
    </row>
    <row r="12" spans="1:9" ht="12.75" customHeight="1">
      <c r="A12" s="114" t="s">
        <v>133</v>
      </c>
      <c r="B12" s="766" t="s">
        <v>463</v>
      </c>
      <c r="C12" s="767"/>
      <c r="D12" s="282">
        <f>26437+777</f>
        <v>27214</v>
      </c>
      <c r="E12" s="282">
        <f>26437+777</f>
        <v>27214</v>
      </c>
      <c r="F12" s="282"/>
      <c r="G12" s="282"/>
      <c r="H12" s="282"/>
      <c r="I12" s="282"/>
    </row>
    <row r="13" spans="1:9" ht="15">
      <c r="A13" s="114" t="s">
        <v>168</v>
      </c>
      <c r="B13" s="766" t="s">
        <v>466</v>
      </c>
      <c r="C13" s="771"/>
      <c r="D13" s="510">
        <f>SUM(D14:D17)</f>
        <v>163679</v>
      </c>
      <c r="E13" s="510">
        <f>SUM(E14:E17)</f>
        <v>163679</v>
      </c>
      <c r="F13" s="282"/>
      <c r="G13" s="282"/>
      <c r="H13" s="282"/>
      <c r="I13" s="282"/>
    </row>
    <row r="14" spans="1:9" ht="15">
      <c r="A14" s="246" t="s">
        <v>170</v>
      </c>
      <c r="B14" s="245"/>
      <c r="C14" s="284" t="s">
        <v>642</v>
      </c>
      <c r="D14" s="282"/>
      <c r="E14" s="282"/>
      <c r="F14" s="282"/>
      <c r="G14" s="282"/>
      <c r="H14" s="282"/>
      <c r="I14" s="282"/>
    </row>
    <row r="15" spans="1:9" ht="15">
      <c r="A15" s="246" t="s">
        <v>172</v>
      </c>
      <c r="B15" s="245"/>
      <c r="C15" s="284" t="s">
        <v>643</v>
      </c>
      <c r="D15" s="256"/>
      <c r="E15" s="256"/>
      <c r="F15" s="282"/>
      <c r="G15" s="282"/>
      <c r="H15" s="282"/>
      <c r="I15" s="282"/>
    </row>
    <row r="16" spans="1:9" ht="15">
      <c r="A16" s="246" t="s">
        <v>174</v>
      </c>
      <c r="B16" s="245"/>
      <c r="C16" s="284" t="s">
        <v>644</v>
      </c>
      <c r="D16" s="282"/>
      <c r="E16" s="282"/>
      <c r="F16" s="283"/>
      <c r="G16" s="282"/>
      <c r="H16" s="282"/>
      <c r="I16" s="282"/>
    </row>
    <row r="17" spans="1:9" ht="15">
      <c r="A17" s="246" t="s">
        <v>292</v>
      </c>
      <c r="B17" s="245"/>
      <c r="C17" s="284" t="s">
        <v>645</v>
      </c>
      <c r="D17" s="282">
        <v>163679</v>
      </c>
      <c r="E17" s="282">
        <v>163679</v>
      </c>
      <c r="F17" s="282"/>
      <c r="G17" s="282"/>
      <c r="H17" s="282"/>
      <c r="I17" s="282"/>
    </row>
    <row r="18" spans="1:9" ht="15">
      <c r="A18" s="114" t="s">
        <v>176</v>
      </c>
      <c r="B18" s="766" t="s">
        <v>468</v>
      </c>
      <c r="C18" s="767"/>
      <c r="D18" s="511">
        <f>SUM(D19:D21)</f>
        <v>0</v>
      </c>
      <c r="E18" s="511">
        <f>SUM(E19:E21)</f>
        <v>0</v>
      </c>
      <c r="F18" s="282"/>
      <c r="G18" s="282"/>
      <c r="H18" s="282"/>
      <c r="I18" s="282"/>
    </row>
    <row r="19" spans="1:9" ht="15">
      <c r="A19" s="246" t="s">
        <v>340</v>
      </c>
      <c r="B19" s="245"/>
      <c r="C19" s="284" t="s">
        <v>646</v>
      </c>
      <c r="D19" s="285"/>
      <c r="E19" s="285"/>
      <c r="F19" s="282"/>
      <c r="G19" s="282"/>
      <c r="H19" s="282"/>
      <c r="I19" s="282"/>
    </row>
    <row r="20" spans="1:9" ht="15">
      <c r="A20" s="246" t="s">
        <v>341</v>
      </c>
      <c r="B20" s="245"/>
      <c r="C20" s="284" t="s">
        <v>647</v>
      </c>
      <c r="D20" s="282"/>
      <c r="E20" s="282"/>
      <c r="F20" s="282"/>
      <c r="G20" s="282"/>
      <c r="H20" s="282"/>
      <c r="I20" s="282"/>
    </row>
    <row r="21" spans="1:9" ht="15">
      <c r="A21" s="246" t="s">
        <v>648</v>
      </c>
      <c r="B21" s="245"/>
      <c r="C21" s="284" t="s">
        <v>649</v>
      </c>
      <c r="D21" s="285"/>
      <c r="E21" s="285"/>
      <c r="F21" s="282"/>
      <c r="G21" s="282"/>
      <c r="H21" s="282"/>
      <c r="I21" s="282"/>
    </row>
    <row r="22" spans="1:9" ht="25.5" customHeight="1">
      <c r="A22" s="114" t="s">
        <v>178</v>
      </c>
      <c r="B22" s="766" t="s">
        <v>650</v>
      </c>
      <c r="C22" s="767"/>
      <c r="D22" s="510">
        <f>SUM(D11+D12+D13+D18)</f>
        <v>190893</v>
      </c>
      <c r="E22" s="510">
        <f>SUM(E11+E12+E13+E18)</f>
        <v>190893</v>
      </c>
      <c r="F22" s="282"/>
      <c r="G22" s="282"/>
      <c r="H22" s="282"/>
      <c r="I22" s="282"/>
    </row>
    <row r="24" spans="1:9" ht="15">
      <c r="A24" s="768" t="s">
        <v>651</v>
      </c>
      <c r="B24" s="768"/>
      <c r="C24" s="768"/>
      <c r="D24" s="768"/>
      <c r="E24" s="768"/>
      <c r="F24" s="768"/>
      <c r="G24" s="768"/>
      <c r="H24" s="768"/>
      <c r="I24" s="768"/>
    </row>
  </sheetData>
  <sheetProtection/>
  <mergeCells count="13">
    <mergeCell ref="B18:C18"/>
    <mergeCell ref="B22:C22"/>
    <mergeCell ref="A24:I24"/>
    <mergeCell ref="B10:C10"/>
    <mergeCell ref="B11:C11"/>
    <mergeCell ref="B12:C12"/>
    <mergeCell ref="B13:C13"/>
    <mergeCell ref="A5:I5"/>
    <mergeCell ref="A6:I6"/>
    <mergeCell ref="A8:A9"/>
    <mergeCell ref="B8:C9"/>
    <mergeCell ref="D8:F8"/>
    <mergeCell ref="G8:I8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00390625" style="277" customWidth="1"/>
    <col min="2" max="2" width="26.8515625" style="277" customWidth="1"/>
    <col min="3" max="4" width="25.57421875" style="277" customWidth="1"/>
    <col min="5" max="16384" width="9.140625" style="277" customWidth="1"/>
  </cols>
  <sheetData>
    <row r="1" ht="12.75">
      <c r="C1" s="278"/>
    </row>
    <row r="2" spans="3:5" ht="12.75">
      <c r="C2" s="247" t="s">
        <v>652</v>
      </c>
      <c r="D2" s="276"/>
      <c r="E2" s="249"/>
    </row>
    <row r="3" spans="3:5" ht="12.75">
      <c r="C3" s="247" t="s">
        <v>653</v>
      </c>
      <c r="D3" s="247"/>
      <c r="E3" s="286"/>
    </row>
    <row r="4" spans="3:5" ht="12.75">
      <c r="C4" s="247"/>
      <c r="D4" s="247"/>
      <c r="E4" s="286"/>
    </row>
    <row r="5" spans="2:5" ht="15.75">
      <c r="B5" s="227" t="s">
        <v>665</v>
      </c>
      <c r="C5" s="247"/>
      <c r="D5" s="247"/>
      <c r="E5" s="286"/>
    </row>
    <row r="6" spans="2:5" ht="36.75" customHeight="1">
      <c r="B6" s="772" t="s">
        <v>654</v>
      </c>
      <c r="C6" s="772"/>
      <c r="D6" s="772"/>
      <c r="E6" s="287"/>
    </row>
    <row r="7" ht="6" customHeight="1"/>
    <row r="8" spans="2:5" ht="28.5" customHeight="1">
      <c r="B8" s="772" t="s">
        <v>655</v>
      </c>
      <c r="C8" s="772"/>
      <c r="D8" s="772"/>
      <c r="E8" s="287"/>
    </row>
    <row r="9" ht="9" customHeight="1">
      <c r="B9" s="278"/>
    </row>
    <row r="10" spans="1:4" ht="43.5" customHeight="1">
      <c r="A10" s="288" t="s">
        <v>17</v>
      </c>
      <c r="B10" s="289" t="s">
        <v>656</v>
      </c>
      <c r="C10" s="290" t="s">
        <v>657</v>
      </c>
      <c r="D10" s="290" t="s">
        <v>637</v>
      </c>
    </row>
    <row r="11" spans="1:4" ht="12.75">
      <c r="A11" s="291">
        <v>1</v>
      </c>
      <c r="B11" s="292">
        <v>2</v>
      </c>
      <c r="C11" s="293">
        <v>3</v>
      </c>
      <c r="D11" s="293">
        <v>4</v>
      </c>
    </row>
    <row r="12" spans="1:4" ht="15.75">
      <c r="A12" s="291" t="s">
        <v>118</v>
      </c>
      <c r="B12" s="294" t="s">
        <v>658</v>
      </c>
      <c r="C12" s="295"/>
      <c r="D12" s="372">
        <v>19726</v>
      </c>
    </row>
    <row r="13" spans="1:4" ht="12.75">
      <c r="A13" s="291" t="s">
        <v>133</v>
      </c>
      <c r="B13" s="294" t="s">
        <v>659</v>
      </c>
      <c r="C13" s="295"/>
      <c r="D13" s="295"/>
    </row>
    <row r="14" spans="1:4" ht="12.75">
      <c r="A14" s="291" t="s">
        <v>168</v>
      </c>
      <c r="B14" s="294" t="s">
        <v>660</v>
      </c>
      <c r="C14" s="295"/>
      <c r="D14" s="295"/>
    </row>
    <row r="15" spans="1:4" ht="12.75">
      <c r="A15" s="291" t="s">
        <v>176</v>
      </c>
      <c r="B15" s="294" t="s">
        <v>661</v>
      </c>
      <c r="C15" s="295"/>
      <c r="D15" s="295"/>
    </row>
    <row r="16" spans="1:4" ht="12.75">
      <c r="A16" s="291" t="s">
        <v>178</v>
      </c>
      <c r="B16" s="294" t="s">
        <v>662</v>
      </c>
      <c r="C16" s="295"/>
      <c r="D16" s="509">
        <f>D12</f>
        <v>19726</v>
      </c>
    </row>
    <row r="17" spans="2:4" ht="12.75">
      <c r="B17" s="773"/>
      <c r="C17" s="773"/>
      <c r="D17" s="773"/>
    </row>
    <row r="18" spans="2:4" ht="12.75">
      <c r="B18" s="774" t="s">
        <v>271</v>
      </c>
      <c r="C18" s="774"/>
      <c r="D18" s="774"/>
    </row>
  </sheetData>
  <sheetProtection/>
  <mergeCells count="4">
    <mergeCell ref="B6:D6"/>
    <mergeCell ref="B8:D8"/>
    <mergeCell ref="B17:D17"/>
    <mergeCell ref="B18:D18"/>
  </mergeCells>
  <printOptions/>
  <pageMargins left="0.7480314960629921" right="0.7480314960629921" top="1.5748031496062993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57421875" style="1" customWidth="1"/>
    <col min="2" max="2" width="1.8515625" style="1" customWidth="1"/>
    <col min="3" max="3" width="57.28125" style="1" customWidth="1"/>
    <col min="4" max="5" width="12.28125" style="1" customWidth="1"/>
    <col min="6" max="16384" width="9.140625" style="1" customWidth="1"/>
  </cols>
  <sheetData>
    <row r="1" spans="3:5" ht="12.75">
      <c r="C1" s="13"/>
      <c r="D1" s="13"/>
      <c r="E1" s="13"/>
    </row>
    <row r="2" spans="1:5" ht="12.75">
      <c r="A2" s="15"/>
      <c r="B2" s="15"/>
      <c r="C2" s="38" t="s">
        <v>663</v>
      </c>
      <c r="D2" s="297"/>
      <c r="E2" s="297"/>
    </row>
    <row r="3" spans="1:3" ht="12.75">
      <c r="A3" s="15"/>
      <c r="B3" s="15"/>
      <c r="C3" s="39" t="s">
        <v>664</v>
      </c>
    </row>
    <row r="4" spans="1:5" ht="15.75">
      <c r="A4" s="15"/>
      <c r="B4" s="15"/>
      <c r="C4" s="227" t="s">
        <v>665</v>
      </c>
      <c r="D4" s="15"/>
      <c r="E4" s="15"/>
    </row>
    <row r="5" spans="1:5" ht="45" customHeight="1">
      <c r="A5" s="644" t="s">
        <v>0</v>
      </c>
      <c r="B5" s="644"/>
      <c r="C5" s="644"/>
      <c r="D5" s="644"/>
      <c r="E5" s="644"/>
    </row>
    <row r="6" spans="1:5" ht="12.75" customHeight="1">
      <c r="A6" s="19"/>
      <c r="B6" s="19"/>
      <c r="C6" s="19"/>
      <c r="D6" s="19"/>
      <c r="E6" s="19"/>
    </row>
    <row r="7" spans="1:5" ht="15" customHeight="1">
      <c r="A7" s="644" t="s">
        <v>670</v>
      </c>
      <c r="B7" s="644"/>
      <c r="C7" s="644"/>
      <c r="D7" s="644"/>
      <c r="E7" s="644"/>
    </row>
    <row r="8" spans="1:5" ht="15">
      <c r="A8" s="298"/>
      <c r="B8" s="298"/>
      <c r="C8" s="298"/>
      <c r="D8" s="298"/>
      <c r="E8" s="298"/>
    </row>
    <row r="9" spans="1:5" ht="57.75" customHeight="1">
      <c r="A9" s="7" t="s">
        <v>17</v>
      </c>
      <c r="B9" s="527" t="s">
        <v>117</v>
      </c>
      <c r="C9" s="778"/>
      <c r="D9" s="7" t="s">
        <v>19</v>
      </c>
      <c r="E9" s="7" t="s">
        <v>20</v>
      </c>
    </row>
    <row r="10" spans="1:5" ht="15.75">
      <c r="A10" s="299">
        <v>1</v>
      </c>
      <c r="B10" s="779">
        <v>2</v>
      </c>
      <c r="C10" s="780"/>
      <c r="D10" s="299">
        <v>3</v>
      </c>
      <c r="E10" s="299">
        <v>4</v>
      </c>
    </row>
    <row r="11" spans="1:5" ht="15" customHeight="1">
      <c r="A11" s="7" t="s">
        <v>118</v>
      </c>
      <c r="B11" s="775" t="s">
        <v>1</v>
      </c>
      <c r="C11" s="776"/>
      <c r="D11" s="7"/>
      <c r="E11" s="3"/>
    </row>
    <row r="12" spans="1:5" ht="15" customHeight="1">
      <c r="A12" s="124" t="s">
        <v>119</v>
      </c>
      <c r="B12" s="300"/>
      <c r="C12" s="301" t="s">
        <v>2</v>
      </c>
      <c r="D12" s="124"/>
      <c r="E12" s="2"/>
    </row>
    <row r="13" spans="1:5" ht="15" customHeight="1">
      <c r="A13" s="124" t="s">
        <v>121</v>
      </c>
      <c r="B13" s="300"/>
      <c r="C13" s="301" t="s">
        <v>3</v>
      </c>
      <c r="D13" s="124"/>
      <c r="E13" s="2"/>
    </row>
    <row r="14" spans="1:5" ht="15" customHeight="1">
      <c r="A14" s="124" t="s">
        <v>123</v>
      </c>
      <c r="B14" s="302"/>
      <c r="C14" s="303" t="s">
        <v>4</v>
      </c>
      <c r="D14" s="124"/>
      <c r="E14" s="2"/>
    </row>
    <row r="15" spans="1:5" ht="15" customHeight="1">
      <c r="A15" s="304" t="s">
        <v>125</v>
      </c>
      <c r="B15" s="305"/>
      <c r="C15" s="301" t="s">
        <v>5</v>
      </c>
      <c r="D15" s="306"/>
      <c r="E15" s="2"/>
    </row>
    <row r="16" spans="1:5" ht="15" customHeight="1">
      <c r="A16" s="124" t="s">
        <v>127</v>
      </c>
      <c r="B16" s="307"/>
      <c r="C16" s="308" t="s">
        <v>6</v>
      </c>
      <c r="D16" s="124"/>
      <c r="E16" s="2"/>
    </row>
    <row r="17" spans="1:5" ht="15" customHeight="1">
      <c r="A17" s="124" t="s">
        <v>129</v>
      </c>
      <c r="B17" s="309"/>
      <c r="C17" s="301" t="s">
        <v>7</v>
      </c>
      <c r="D17" s="124"/>
      <c r="E17" s="2"/>
    </row>
    <row r="18" spans="1:5" ht="15" customHeight="1">
      <c r="A18" s="7" t="s">
        <v>133</v>
      </c>
      <c r="B18" s="227" t="s">
        <v>8</v>
      </c>
      <c r="C18" s="310"/>
      <c r="D18" s="483">
        <f>D20</f>
        <v>-159</v>
      </c>
      <c r="E18" s="3"/>
    </row>
    <row r="19" spans="1:5" ht="15" customHeight="1">
      <c r="A19" s="124" t="s">
        <v>134</v>
      </c>
      <c r="B19" s="311"/>
      <c r="C19" s="312" t="s">
        <v>9</v>
      </c>
      <c r="D19" s="124"/>
      <c r="E19" s="2"/>
    </row>
    <row r="20" spans="1:5" ht="15" customHeight="1">
      <c r="A20" s="124" t="s">
        <v>136</v>
      </c>
      <c r="B20" s="311"/>
      <c r="C20" s="312" t="s">
        <v>10</v>
      </c>
      <c r="D20" s="124">
        <v>-159</v>
      </c>
      <c r="E20" s="2"/>
    </row>
    <row r="21" spans="1:5" ht="15" customHeight="1">
      <c r="A21" s="124" t="s">
        <v>137</v>
      </c>
      <c r="B21" s="311"/>
      <c r="C21" s="312" t="s">
        <v>11</v>
      </c>
      <c r="D21" s="124"/>
      <c r="E21" s="2"/>
    </row>
    <row r="22" spans="1:5" ht="15" customHeight="1">
      <c r="A22" s="124" t="s">
        <v>139</v>
      </c>
      <c r="B22" s="313"/>
      <c r="C22" s="6" t="s">
        <v>12</v>
      </c>
      <c r="D22" s="124"/>
      <c r="E22" s="2"/>
    </row>
    <row r="23" spans="1:5" ht="15" customHeight="1">
      <c r="A23" s="7" t="s">
        <v>168</v>
      </c>
      <c r="B23" s="314" t="s">
        <v>13</v>
      </c>
      <c r="C23" s="315"/>
      <c r="D23" s="483">
        <f>D20</f>
        <v>-159</v>
      </c>
      <c r="E23" s="3"/>
    </row>
    <row r="24" spans="1:5" ht="15" customHeight="1">
      <c r="A24" s="316"/>
      <c r="B24" s="227"/>
      <c r="C24" s="317"/>
      <c r="D24" s="316"/>
      <c r="E24" s="221"/>
    </row>
    <row r="25" spans="1:5" ht="12.75" customHeight="1">
      <c r="A25" s="14" t="s">
        <v>142</v>
      </c>
      <c r="B25" s="34"/>
      <c r="C25" s="34"/>
      <c r="D25" s="296"/>
      <c r="E25" s="296"/>
    </row>
    <row r="26" spans="1:5" ht="12.75">
      <c r="A26" s="777" t="s">
        <v>271</v>
      </c>
      <c r="B26" s="777"/>
      <c r="C26" s="777"/>
      <c r="D26" s="777"/>
      <c r="E26" s="777"/>
    </row>
  </sheetData>
  <sheetProtection/>
  <mergeCells count="6">
    <mergeCell ref="B11:C11"/>
    <mergeCell ref="A26:E26"/>
    <mergeCell ref="A5:E5"/>
    <mergeCell ref="A7:E7"/>
    <mergeCell ref="B9:C9"/>
    <mergeCell ref="B10:C1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95"/>
  <sheetViews>
    <sheetView zoomScalePageLayoutView="0" workbookViewId="0" topLeftCell="A82">
      <selection activeCell="G56" sqref="G56"/>
    </sheetView>
  </sheetViews>
  <sheetFormatPr defaultColWidth="9.140625" defaultRowHeight="12.75"/>
  <cols>
    <col min="1" max="1" width="10.57421875" style="39" customWidth="1"/>
    <col min="2" max="2" width="3.140625" style="103" customWidth="1"/>
    <col min="3" max="3" width="2.7109375" style="103" customWidth="1"/>
    <col min="4" max="4" width="48.57421875" style="103" customWidth="1"/>
    <col min="5" max="5" width="7.7109375" style="128" customWidth="1"/>
    <col min="6" max="6" width="11.8515625" style="39" customWidth="1"/>
    <col min="7" max="7" width="12.8515625" style="228" customWidth="1"/>
    <col min="8" max="16384" width="9.140625" style="39" customWidth="1"/>
  </cols>
  <sheetData>
    <row r="1" spans="5:7" ht="12.75">
      <c r="E1" s="542" t="s">
        <v>382</v>
      </c>
      <c r="F1" s="543"/>
      <c r="G1" s="543"/>
    </row>
    <row r="2" spans="5:7" ht="12.75">
      <c r="E2" s="544" t="s">
        <v>112</v>
      </c>
      <c r="F2" s="545"/>
      <c r="G2" s="545"/>
    </row>
    <row r="3" spans="1:7" ht="12.75">
      <c r="A3" s="546" t="s">
        <v>383</v>
      </c>
      <c r="B3" s="547"/>
      <c r="C3" s="547"/>
      <c r="D3" s="547"/>
      <c r="E3" s="547"/>
      <c r="F3" s="548"/>
      <c r="G3" s="548"/>
    </row>
    <row r="4" spans="1:7" ht="12.75">
      <c r="A4" s="549"/>
      <c r="B4" s="549"/>
      <c r="C4" s="549"/>
      <c r="D4" s="549"/>
      <c r="E4" s="549"/>
      <c r="F4" s="549"/>
      <c r="G4" s="549"/>
    </row>
    <row r="5" spans="1:7" ht="15.75">
      <c r="A5" s="523" t="s">
        <v>665</v>
      </c>
      <c r="B5" s="539"/>
      <c r="C5" s="539"/>
      <c r="D5" s="539"/>
      <c r="E5" s="539"/>
      <c r="F5" s="539"/>
      <c r="G5" s="539"/>
    </row>
    <row r="6" spans="1:7" ht="12.75">
      <c r="A6" s="550" t="s">
        <v>384</v>
      </c>
      <c r="B6" s="551"/>
      <c r="C6" s="551"/>
      <c r="D6" s="551"/>
      <c r="E6" s="551"/>
      <c r="F6" s="552"/>
      <c r="G6" s="552"/>
    </row>
    <row r="7" spans="1:7" ht="12.75" customHeight="1">
      <c r="A7" s="540" t="s">
        <v>679</v>
      </c>
      <c r="B7" s="541"/>
      <c r="C7" s="541"/>
      <c r="D7" s="541"/>
      <c r="E7" s="541"/>
      <c r="F7" s="541"/>
      <c r="G7" s="541"/>
    </row>
    <row r="8" spans="1:7" ht="7.5" customHeight="1">
      <c r="A8" s="560" t="s">
        <v>575</v>
      </c>
      <c r="B8" s="561"/>
      <c r="C8" s="561"/>
      <c r="D8" s="561"/>
      <c r="E8" s="561"/>
      <c r="F8" s="561"/>
      <c r="G8" s="561"/>
    </row>
    <row r="9" spans="1:7" ht="12.75">
      <c r="A9" s="561"/>
      <c r="B9" s="561"/>
      <c r="C9" s="561"/>
      <c r="D9" s="561"/>
      <c r="E9" s="561"/>
      <c r="F9" s="561"/>
      <c r="G9" s="561"/>
    </row>
    <row r="10" spans="1:5" ht="6" customHeight="1">
      <c r="A10" s="562"/>
      <c r="B10" s="552"/>
      <c r="C10" s="552"/>
      <c r="D10" s="552"/>
      <c r="E10" s="552"/>
    </row>
    <row r="11" spans="1:7" ht="12.75">
      <c r="A11" s="553" t="s">
        <v>385</v>
      </c>
      <c r="B11" s="554"/>
      <c r="C11" s="554"/>
      <c r="D11" s="554"/>
      <c r="E11" s="554"/>
      <c r="F11" s="555"/>
      <c r="G11" s="555"/>
    </row>
    <row r="12" spans="1:7" ht="12.75">
      <c r="A12" s="553" t="s">
        <v>682</v>
      </c>
      <c r="B12" s="554"/>
      <c r="C12" s="554"/>
      <c r="D12" s="554"/>
      <c r="E12" s="554"/>
      <c r="F12" s="555"/>
      <c r="G12" s="555"/>
    </row>
    <row r="13" spans="1:7" ht="12.75">
      <c r="A13" s="105"/>
      <c r="B13" s="106"/>
      <c r="C13" s="106"/>
      <c r="D13" s="106"/>
      <c r="E13" s="106"/>
      <c r="F13" s="104"/>
      <c r="G13" s="229"/>
    </row>
    <row r="14" spans="1:7" ht="12.75" customHeight="1">
      <c r="A14" s="558" t="s">
        <v>683</v>
      </c>
      <c r="B14" s="559"/>
      <c r="C14" s="559"/>
      <c r="D14" s="559"/>
      <c r="E14" s="559"/>
      <c r="F14" s="559"/>
      <c r="G14" s="559"/>
    </row>
    <row r="15" spans="1:7" ht="12.75">
      <c r="A15" s="550" t="s">
        <v>16</v>
      </c>
      <c r="B15" s="550"/>
      <c r="C15" s="550"/>
      <c r="D15" s="550"/>
      <c r="E15" s="550"/>
      <c r="F15" s="556"/>
      <c r="G15" s="556"/>
    </row>
    <row r="16" spans="1:7" ht="12.75" customHeight="1">
      <c r="A16" s="105"/>
      <c r="B16" s="129"/>
      <c r="C16" s="129"/>
      <c r="D16" s="557" t="s">
        <v>386</v>
      </c>
      <c r="E16" s="557"/>
      <c r="F16" s="557"/>
      <c r="G16" s="557"/>
    </row>
    <row r="17" spans="1:7" ht="65.25" customHeight="1">
      <c r="A17" s="130" t="s">
        <v>17</v>
      </c>
      <c r="B17" s="570" t="s">
        <v>18</v>
      </c>
      <c r="C17" s="571"/>
      <c r="D17" s="572"/>
      <c r="E17" s="131" t="s">
        <v>387</v>
      </c>
      <c r="F17" s="41" t="s">
        <v>310</v>
      </c>
      <c r="G17" s="230" t="s">
        <v>311</v>
      </c>
    </row>
    <row r="18" spans="1:7" s="103" customFormat="1" ht="12.75" customHeight="1">
      <c r="A18" s="41" t="s">
        <v>21</v>
      </c>
      <c r="B18" s="132" t="s">
        <v>388</v>
      </c>
      <c r="C18" s="133"/>
      <c r="D18" s="134"/>
      <c r="E18" s="24"/>
      <c r="F18" s="472">
        <f>SUM(F19,F25,F36,F37)</f>
        <v>21806</v>
      </c>
      <c r="G18" s="474">
        <f>SUM(G19,G25,G36,G37)</f>
        <v>19578</v>
      </c>
    </row>
    <row r="19" spans="1:7" s="103" customFormat="1" ht="12.75" customHeight="1">
      <c r="A19" s="47" t="s">
        <v>23</v>
      </c>
      <c r="B19" s="135" t="s">
        <v>389</v>
      </c>
      <c r="C19" s="136"/>
      <c r="D19" s="137"/>
      <c r="E19" s="24"/>
      <c r="F19" s="473">
        <f>SUM(F20:F24)</f>
        <v>3678</v>
      </c>
      <c r="G19" s="475">
        <f>SUM(G20:G24)</f>
        <v>4430</v>
      </c>
    </row>
    <row r="20" spans="1:7" s="103" customFormat="1" ht="12.75" customHeight="1">
      <c r="A20" s="76" t="s">
        <v>390</v>
      </c>
      <c r="B20" s="138"/>
      <c r="C20" s="139" t="s">
        <v>153</v>
      </c>
      <c r="D20" s="140"/>
      <c r="E20" s="141"/>
      <c r="F20" s="215"/>
      <c r="G20" s="231"/>
    </row>
    <row r="21" spans="1:7" s="103" customFormat="1" ht="12.75" customHeight="1">
      <c r="A21" s="76" t="s">
        <v>391</v>
      </c>
      <c r="B21" s="138"/>
      <c r="C21" s="139" t="s">
        <v>154</v>
      </c>
      <c r="D21" s="142"/>
      <c r="E21" s="143"/>
      <c r="F21" s="215">
        <v>1743</v>
      </c>
      <c r="G21" s="231">
        <v>2323</v>
      </c>
    </row>
    <row r="22" spans="1:7" s="103" customFormat="1" ht="12.75" customHeight="1">
      <c r="A22" s="76" t="s">
        <v>392</v>
      </c>
      <c r="B22" s="138"/>
      <c r="C22" s="139" t="s">
        <v>155</v>
      </c>
      <c r="D22" s="142"/>
      <c r="E22" s="143"/>
      <c r="F22" s="215">
        <v>1935</v>
      </c>
      <c r="G22" s="231">
        <v>2107</v>
      </c>
    </row>
    <row r="23" spans="1:7" s="103" customFormat="1" ht="12.75" customHeight="1">
      <c r="A23" s="76" t="s">
        <v>393</v>
      </c>
      <c r="B23" s="138"/>
      <c r="C23" s="139" t="s">
        <v>394</v>
      </c>
      <c r="D23" s="142"/>
      <c r="E23" s="144"/>
      <c r="F23" s="215"/>
      <c r="G23" s="231"/>
    </row>
    <row r="24" spans="1:7" s="103" customFormat="1" ht="12.75" customHeight="1">
      <c r="A24" s="145" t="s">
        <v>395</v>
      </c>
      <c r="B24" s="138"/>
      <c r="C24" s="146" t="s">
        <v>157</v>
      </c>
      <c r="D24" s="140"/>
      <c r="E24" s="144"/>
      <c r="F24" s="215"/>
      <c r="G24" s="231"/>
    </row>
    <row r="25" spans="1:7" s="103" customFormat="1" ht="12.75" customHeight="1">
      <c r="A25" s="147" t="s">
        <v>25</v>
      </c>
      <c r="B25" s="148" t="s">
        <v>396</v>
      </c>
      <c r="C25" s="149"/>
      <c r="D25" s="150"/>
      <c r="E25" s="144"/>
      <c r="F25" s="472">
        <f>SUM(F26:F35)</f>
        <v>18128</v>
      </c>
      <c r="G25" s="474">
        <f>SUM(G26:G35)</f>
        <v>15148</v>
      </c>
    </row>
    <row r="26" spans="1:7" s="103" customFormat="1" ht="12.75" customHeight="1">
      <c r="A26" s="76" t="s">
        <v>397</v>
      </c>
      <c r="B26" s="138"/>
      <c r="C26" s="139" t="s">
        <v>398</v>
      </c>
      <c r="D26" s="142"/>
      <c r="E26" s="143"/>
      <c r="F26" s="215"/>
      <c r="G26" s="231"/>
    </row>
    <row r="27" spans="1:7" s="103" customFormat="1" ht="12.75" customHeight="1">
      <c r="A27" s="76" t="s">
        <v>399</v>
      </c>
      <c r="B27" s="138"/>
      <c r="C27" s="139" t="s">
        <v>400</v>
      </c>
      <c r="D27" s="142"/>
      <c r="E27" s="143"/>
      <c r="F27" s="215"/>
      <c r="G27" s="231"/>
    </row>
    <row r="28" spans="1:7" s="103" customFormat="1" ht="12.75" customHeight="1">
      <c r="A28" s="76" t="s">
        <v>401</v>
      </c>
      <c r="B28" s="138"/>
      <c r="C28" s="139" t="s">
        <v>402</v>
      </c>
      <c r="D28" s="142"/>
      <c r="E28" s="143"/>
      <c r="F28" s="215"/>
      <c r="G28" s="231"/>
    </row>
    <row r="29" spans="1:7" s="103" customFormat="1" ht="12.75" customHeight="1">
      <c r="A29" s="76" t="s">
        <v>403</v>
      </c>
      <c r="B29" s="138"/>
      <c r="C29" s="139" t="s">
        <v>404</v>
      </c>
      <c r="D29" s="142"/>
      <c r="E29" s="143"/>
      <c r="F29" s="215"/>
      <c r="G29" s="231"/>
    </row>
    <row r="30" spans="1:7" s="103" customFormat="1" ht="12.75" customHeight="1">
      <c r="A30" s="76" t="s">
        <v>405</v>
      </c>
      <c r="B30" s="138"/>
      <c r="C30" s="139" t="s">
        <v>406</v>
      </c>
      <c r="D30" s="142"/>
      <c r="E30" s="143"/>
      <c r="F30" s="215">
        <v>4888</v>
      </c>
      <c r="G30" s="231">
        <v>1910</v>
      </c>
    </row>
    <row r="31" spans="1:7" s="103" customFormat="1" ht="12.75" customHeight="1">
      <c r="A31" s="76" t="s">
        <v>407</v>
      </c>
      <c r="B31" s="138"/>
      <c r="C31" s="139" t="s">
        <v>408</v>
      </c>
      <c r="D31" s="142"/>
      <c r="E31" s="143"/>
      <c r="F31" s="215"/>
      <c r="G31" s="231"/>
    </row>
    <row r="32" spans="1:7" s="103" customFormat="1" ht="12.75" customHeight="1">
      <c r="A32" s="76" t="s">
        <v>409</v>
      </c>
      <c r="B32" s="138"/>
      <c r="C32" s="139" t="s">
        <v>410</v>
      </c>
      <c r="D32" s="142"/>
      <c r="E32" s="143"/>
      <c r="F32" s="215"/>
      <c r="G32" s="231"/>
    </row>
    <row r="33" spans="1:7" s="103" customFormat="1" ht="12.75" customHeight="1">
      <c r="A33" s="76" t="s">
        <v>411</v>
      </c>
      <c r="B33" s="138"/>
      <c r="C33" s="139" t="s">
        <v>412</v>
      </c>
      <c r="D33" s="142"/>
      <c r="E33" s="143"/>
      <c r="F33" s="215">
        <v>8891</v>
      </c>
      <c r="G33" s="231">
        <v>9629</v>
      </c>
    </row>
    <row r="34" spans="1:7" s="103" customFormat="1" ht="12.75" customHeight="1">
      <c r="A34" s="76" t="s">
        <v>413</v>
      </c>
      <c r="B34" s="151"/>
      <c r="C34" s="152" t="s">
        <v>414</v>
      </c>
      <c r="D34" s="107"/>
      <c r="E34" s="143"/>
      <c r="F34" s="215">
        <v>4349</v>
      </c>
      <c r="G34" s="231">
        <v>3609</v>
      </c>
    </row>
    <row r="35" spans="1:7" s="103" customFormat="1" ht="12.75" customHeight="1">
      <c r="A35" s="76" t="s">
        <v>415</v>
      </c>
      <c r="B35" s="138"/>
      <c r="C35" s="139" t="s">
        <v>416</v>
      </c>
      <c r="D35" s="142"/>
      <c r="E35" s="144"/>
      <c r="F35" s="215"/>
      <c r="G35" s="231"/>
    </row>
    <row r="36" spans="1:7" s="103" customFormat="1" ht="12.75" customHeight="1">
      <c r="A36" s="47" t="s">
        <v>27</v>
      </c>
      <c r="B36" s="153" t="s">
        <v>417</v>
      </c>
      <c r="C36" s="153"/>
      <c r="D36" s="144"/>
      <c r="E36" s="144"/>
      <c r="F36" s="215"/>
      <c r="G36" s="231"/>
    </row>
    <row r="37" spans="1:7" s="103" customFormat="1" ht="12.75" customHeight="1">
      <c r="A37" s="47" t="s">
        <v>35</v>
      </c>
      <c r="B37" s="153" t="s">
        <v>418</v>
      </c>
      <c r="C37" s="153"/>
      <c r="D37" s="144"/>
      <c r="E37" s="154"/>
      <c r="F37" s="215"/>
      <c r="G37" s="231"/>
    </row>
    <row r="38" spans="1:7" s="103" customFormat="1" ht="12.75" customHeight="1">
      <c r="A38" s="41" t="s">
        <v>31</v>
      </c>
      <c r="B38" s="132" t="s">
        <v>419</v>
      </c>
      <c r="C38" s="133"/>
      <c r="D38" s="134"/>
      <c r="E38" s="143"/>
      <c r="F38" s="215"/>
      <c r="G38" s="231"/>
    </row>
    <row r="39" spans="1:7" s="103" customFormat="1" ht="12.75" customHeight="1">
      <c r="A39" s="130" t="s">
        <v>37</v>
      </c>
      <c r="B39" s="155" t="s">
        <v>420</v>
      </c>
      <c r="C39" s="156"/>
      <c r="D39" s="157"/>
      <c r="E39" s="144"/>
      <c r="F39" s="472">
        <f>SUM(F40,F46,F47,F54,F55)</f>
        <v>347851</v>
      </c>
      <c r="G39" s="474">
        <f>SUM(G40,G46,G47,G54,G55)</f>
        <v>39452</v>
      </c>
    </row>
    <row r="40" spans="1:7" s="103" customFormat="1" ht="12.75" customHeight="1">
      <c r="A40" s="67" t="s">
        <v>23</v>
      </c>
      <c r="B40" s="158" t="s">
        <v>421</v>
      </c>
      <c r="C40" s="159"/>
      <c r="D40" s="160"/>
      <c r="E40" s="144"/>
      <c r="F40" s="473">
        <f>SUM(F41:F45)</f>
        <v>0</v>
      </c>
      <c r="G40" s="475">
        <f>SUM(G41:G45)</f>
        <v>0</v>
      </c>
    </row>
    <row r="41" spans="1:7" s="103" customFormat="1" ht="12.75" customHeight="1">
      <c r="A41" s="161" t="s">
        <v>390</v>
      </c>
      <c r="B41" s="151"/>
      <c r="C41" s="152" t="s">
        <v>275</v>
      </c>
      <c r="D41" s="107"/>
      <c r="E41" s="143"/>
      <c r="F41" s="215"/>
      <c r="G41" s="231"/>
    </row>
    <row r="42" spans="1:7" s="103" customFormat="1" ht="12.75" customHeight="1">
      <c r="A42" s="161" t="s">
        <v>391</v>
      </c>
      <c r="B42" s="151"/>
      <c r="C42" s="152" t="s">
        <v>276</v>
      </c>
      <c r="D42" s="107"/>
      <c r="E42" s="143"/>
      <c r="F42" s="215"/>
      <c r="G42" s="231"/>
    </row>
    <row r="43" spans="1:7" s="103" customFormat="1" ht="15.75">
      <c r="A43" s="161" t="s">
        <v>392</v>
      </c>
      <c r="B43" s="151"/>
      <c r="C43" s="152" t="s">
        <v>277</v>
      </c>
      <c r="D43" s="107"/>
      <c r="E43" s="143"/>
      <c r="F43" s="215"/>
      <c r="G43" s="231"/>
    </row>
    <row r="44" spans="1:7" s="103" customFormat="1" ht="15.75">
      <c r="A44" s="161" t="s">
        <v>393</v>
      </c>
      <c r="B44" s="151"/>
      <c r="C44" s="152" t="s">
        <v>422</v>
      </c>
      <c r="D44" s="107"/>
      <c r="E44" s="143"/>
      <c r="F44" s="215"/>
      <c r="G44" s="231"/>
    </row>
    <row r="45" spans="1:7" s="103" customFormat="1" ht="12.75" customHeight="1">
      <c r="A45" s="161" t="s">
        <v>395</v>
      </c>
      <c r="B45" s="156"/>
      <c r="C45" s="573" t="s">
        <v>279</v>
      </c>
      <c r="D45" s="569"/>
      <c r="E45" s="143"/>
      <c r="F45" s="215"/>
      <c r="G45" s="231"/>
    </row>
    <row r="46" spans="1:7" s="103" customFormat="1" ht="12.75" customHeight="1">
      <c r="A46" s="67" t="s">
        <v>25</v>
      </c>
      <c r="B46" s="162" t="s">
        <v>423</v>
      </c>
      <c r="C46" s="163"/>
      <c r="D46" s="164"/>
      <c r="E46" s="144"/>
      <c r="F46" s="215"/>
      <c r="G46" s="231"/>
    </row>
    <row r="47" spans="1:7" s="103" customFormat="1" ht="12.75" customHeight="1">
      <c r="A47" s="67" t="s">
        <v>27</v>
      </c>
      <c r="B47" s="158" t="s">
        <v>424</v>
      </c>
      <c r="C47" s="159"/>
      <c r="D47" s="160"/>
      <c r="E47" s="144"/>
      <c r="F47" s="473">
        <f>SUM(F48:F53)</f>
        <v>328125</v>
      </c>
      <c r="G47" s="475">
        <f>SUM(G48:G53)</f>
        <v>0</v>
      </c>
    </row>
    <row r="48" spans="1:7" s="103" customFormat="1" ht="12.75" customHeight="1">
      <c r="A48" s="161" t="s">
        <v>425</v>
      </c>
      <c r="B48" s="159"/>
      <c r="C48" s="165" t="s">
        <v>426</v>
      </c>
      <c r="D48" s="166"/>
      <c r="E48" s="144"/>
      <c r="F48" s="215"/>
      <c r="G48" s="231"/>
    </row>
    <row r="49" spans="1:7" s="103" customFormat="1" ht="12.75" customHeight="1">
      <c r="A49" s="167" t="s">
        <v>427</v>
      </c>
      <c r="B49" s="151"/>
      <c r="C49" s="152" t="s">
        <v>428</v>
      </c>
      <c r="D49" s="168"/>
      <c r="E49" s="169"/>
      <c r="F49" s="216"/>
      <c r="G49" s="232"/>
    </row>
    <row r="50" spans="1:7" s="103" customFormat="1" ht="12.75" customHeight="1">
      <c r="A50" s="161" t="s">
        <v>429</v>
      </c>
      <c r="B50" s="151"/>
      <c r="C50" s="152" t="s">
        <v>430</v>
      </c>
      <c r="D50" s="107"/>
      <c r="E50" s="170"/>
      <c r="F50" s="215">
        <v>18550</v>
      </c>
      <c r="G50" s="231"/>
    </row>
    <row r="51" spans="1:7" s="103" customFormat="1" ht="12.75" customHeight="1">
      <c r="A51" s="161" t="s">
        <v>431</v>
      </c>
      <c r="B51" s="151"/>
      <c r="C51" s="573" t="s">
        <v>432</v>
      </c>
      <c r="D51" s="569"/>
      <c r="E51" s="170"/>
      <c r="F51" s="215"/>
      <c r="G51" s="231"/>
    </row>
    <row r="52" spans="1:7" s="103" customFormat="1" ht="12.75" customHeight="1">
      <c r="A52" s="161" t="s">
        <v>433</v>
      </c>
      <c r="B52" s="151"/>
      <c r="C52" s="152" t="s">
        <v>434</v>
      </c>
      <c r="D52" s="107"/>
      <c r="E52" s="170"/>
      <c r="F52" s="215">
        <v>309575</v>
      </c>
      <c r="G52" s="231"/>
    </row>
    <row r="53" spans="1:7" s="103" customFormat="1" ht="12.75" customHeight="1">
      <c r="A53" s="161" t="s">
        <v>435</v>
      </c>
      <c r="B53" s="151"/>
      <c r="C53" s="152" t="s">
        <v>436</v>
      </c>
      <c r="D53" s="107"/>
      <c r="E53" s="144"/>
      <c r="F53" s="215"/>
      <c r="G53" s="231"/>
    </row>
    <row r="54" spans="1:7" s="103" customFormat="1" ht="12.75" customHeight="1">
      <c r="A54" s="67" t="s">
        <v>35</v>
      </c>
      <c r="B54" s="171" t="s">
        <v>437</v>
      </c>
      <c r="C54" s="171"/>
      <c r="D54" s="172"/>
      <c r="E54" s="170"/>
      <c r="F54" s="215"/>
      <c r="G54" s="231"/>
    </row>
    <row r="55" spans="1:7" s="103" customFormat="1" ht="15.75">
      <c r="A55" s="67" t="s">
        <v>74</v>
      </c>
      <c r="B55" s="171" t="s">
        <v>438</v>
      </c>
      <c r="C55" s="171"/>
      <c r="D55" s="172"/>
      <c r="E55" s="144"/>
      <c r="F55" s="215">
        <v>19726</v>
      </c>
      <c r="G55" s="231">
        <v>39452</v>
      </c>
    </row>
    <row r="56" spans="1:7" s="103" customFormat="1" ht="12.75" customHeight="1">
      <c r="A56" s="47"/>
      <c r="B56" s="153" t="s">
        <v>439</v>
      </c>
      <c r="C56" s="138"/>
      <c r="D56" s="24"/>
      <c r="E56" s="144"/>
      <c r="F56" s="472">
        <f>SUM(F18,F38,F39)</f>
        <v>369657</v>
      </c>
      <c r="G56" s="474">
        <f>SUM(G18,G38,G39)</f>
        <v>59030</v>
      </c>
    </row>
    <row r="57" spans="1:7" s="103" customFormat="1" ht="12.75" customHeight="1">
      <c r="A57" s="41" t="s">
        <v>39</v>
      </c>
      <c r="B57" s="132" t="s">
        <v>440</v>
      </c>
      <c r="C57" s="132"/>
      <c r="D57" s="173"/>
      <c r="E57" s="144"/>
      <c r="F57" s="472">
        <f>SUM(F58:F61)</f>
        <v>76938</v>
      </c>
      <c r="G57" s="474">
        <f>SUM(G58:G61)</f>
        <v>0</v>
      </c>
    </row>
    <row r="58" spans="1:7" s="103" customFormat="1" ht="12.75" customHeight="1">
      <c r="A58" s="47" t="s">
        <v>23</v>
      </c>
      <c r="B58" s="153" t="s">
        <v>61</v>
      </c>
      <c r="C58" s="153"/>
      <c r="D58" s="144"/>
      <c r="E58" s="144"/>
      <c r="F58" s="215"/>
      <c r="G58" s="231"/>
    </row>
    <row r="59" spans="1:7" s="103" customFormat="1" ht="12.75" customHeight="1">
      <c r="A59" s="147" t="s">
        <v>25</v>
      </c>
      <c r="B59" s="148" t="s">
        <v>441</v>
      </c>
      <c r="C59" s="149"/>
      <c r="D59" s="150"/>
      <c r="E59" s="174"/>
      <c r="F59" s="217">
        <v>57212</v>
      </c>
      <c r="G59" s="233"/>
    </row>
    <row r="60" spans="1:7" s="103" customFormat="1" ht="12.75" customHeight="1">
      <c r="A60" s="47" t="s">
        <v>27</v>
      </c>
      <c r="B60" s="564" t="s">
        <v>442</v>
      </c>
      <c r="C60" s="565"/>
      <c r="D60" s="566"/>
      <c r="E60" s="144"/>
      <c r="F60" s="215"/>
      <c r="G60" s="231"/>
    </row>
    <row r="61" spans="1:7" s="103" customFormat="1" ht="12.75" customHeight="1">
      <c r="A61" s="47" t="s">
        <v>443</v>
      </c>
      <c r="B61" s="153" t="s">
        <v>358</v>
      </c>
      <c r="C61" s="138"/>
      <c r="D61" s="24"/>
      <c r="E61" s="144"/>
      <c r="F61" s="215">
        <v>19726</v>
      </c>
      <c r="G61" s="231"/>
    </row>
    <row r="62" spans="1:7" s="103" customFormat="1" ht="16.5" customHeight="1">
      <c r="A62" s="41" t="s">
        <v>41</v>
      </c>
      <c r="B62" s="132" t="s">
        <v>444</v>
      </c>
      <c r="C62" s="133"/>
      <c r="D62" s="134"/>
      <c r="E62" s="144"/>
      <c r="F62" s="473">
        <f>SUM(F63,F67)</f>
        <v>269873</v>
      </c>
      <c r="G62" s="475">
        <f>SUM(G63,G67)</f>
        <v>59030</v>
      </c>
    </row>
    <row r="63" spans="1:7" s="103" customFormat="1" ht="12.75" customHeight="1">
      <c r="A63" s="47" t="s">
        <v>23</v>
      </c>
      <c r="B63" s="135" t="s">
        <v>445</v>
      </c>
      <c r="C63" s="175"/>
      <c r="D63" s="176"/>
      <c r="E63" s="144"/>
      <c r="F63" s="473">
        <f>SUM(F64:F66)</f>
        <v>0</v>
      </c>
      <c r="G63" s="475">
        <f>SUM(G64:G66)</f>
        <v>0</v>
      </c>
    </row>
    <row r="64" spans="1:7" s="103" customFormat="1" ht="15.75">
      <c r="A64" s="76" t="s">
        <v>390</v>
      </c>
      <c r="B64" s="177"/>
      <c r="C64" s="139" t="s">
        <v>446</v>
      </c>
      <c r="D64" s="178"/>
      <c r="E64" s="170"/>
      <c r="F64" s="215"/>
      <c r="G64" s="231"/>
    </row>
    <row r="65" spans="1:7" s="103" customFormat="1" ht="12.75" customHeight="1">
      <c r="A65" s="76" t="s">
        <v>391</v>
      </c>
      <c r="B65" s="138"/>
      <c r="C65" s="139" t="s">
        <v>447</v>
      </c>
      <c r="D65" s="142"/>
      <c r="E65" s="144"/>
      <c r="F65" s="215"/>
      <c r="G65" s="231"/>
    </row>
    <row r="66" spans="1:7" s="103" customFormat="1" ht="12.75" customHeight="1">
      <c r="A66" s="76" t="s">
        <v>448</v>
      </c>
      <c r="B66" s="138"/>
      <c r="C66" s="139" t="s">
        <v>449</v>
      </c>
      <c r="D66" s="142"/>
      <c r="E66" s="154"/>
      <c r="F66" s="215"/>
      <c r="G66" s="231"/>
    </row>
    <row r="67" spans="1:7" s="182" customFormat="1" ht="15.75" customHeight="1">
      <c r="A67" s="67" t="s">
        <v>25</v>
      </c>
      <c r="B67" s="179" t="s">
        <v>450</v>
      </c>
      <c r="C67" s="180"/>
      <c r="D67" s="181"/>
      <c r="E67" s="172"/>
      <c r="F67" s="473">
        <f>SUM(F68:F73,F76:F81)</f>
        <v>269873</v>
      </c>
      <c r="G67" s="475">
        <f>SUM(G68:G73,G76:G81)</f>
        <v>59030</v>
      </c>
    </row>
    <row r="68" spans="1:7" s="103" customFormat="1" ht="12.75" customHeight="1">
      <c r="A68" s="76" t="s">
        <v>397</v>
      </c>
      <c r="B68" s="138"/>
      <c r="C68" s="139" t="s">
        <v>451</v>
      </c>
      <c r="D68" s="140"/>
      <c r="E68" s="144"/>
      <c r="F68" s="215"/>
      <c r="G68" s="231"/>
    </row>
    <row r="69" spans="1:7" s="103" customFormat="1" ht="12.75" customHeight="1">
      <c r="A69" s="76" t="s">
        <v>399</v>
      </c>
      <c r="B69" s="177"/>
      <c r="C69" s="139" t="s">
        <v>452</v>
      </c>
      <c r="D69" s="178"/>
      <c r="E69" s="170"/>
      <c r="F69" s="215"/>
      <c r="G69" s="231"/>
    </row>
    <row r="70" spans="1:7" s="103" customFormat="1" ht="15.75">
      <c r="A70" s="76" t="s">
        <v>401</v>
      </c>
      <c r="B70" s="177"/>
      <c r="C70" s="139" t="s">
        <v>453</v>
      </c>
      <c r="D70" s="178"/>
      <c r="E70" s="170"/>
      <c r="F70" s="215"/>
      <c r="G70" s="231"/>
    </row>
    <row r="71" spans="1:7" s="103" customFormat="1" ht="15.75">
      <c r="A71" s="183" t="s">
        <v>403</v>
      </c>
      <c r="B71" s="159"/>
      <c r="C71" s="184" t="s">
        <v>454</v>
      </c>
      <c r="D71" s="166"/>
      <c r="E71" s="170"/>
      <c r="F71" s="215"/>
      <c r="G71" s="231"/>
    </row>
    <row r="72" spans="1:7" s="103" customFormat="1" ht="15.75">
      <c r="A72" s="47" t="s">
        <v>405</v>
      </c>
      <c r="B72" s="146"/>
      <c r="C72" s="146" t="s">
        <v>455</v>
      </c>
      <c r="D72" s="140"/>
      <c r="E72" s="185"/>
      <c r="F72" s="215"/>
      <c r="G72" s="231"/>
    </row>
    <row r="73" spans="1:7" s="103" customFormat="1" ht="18.75" customHeight="1">
      <c r="A73" s="186" t="s">
        <v>407</v>
      </c>
      <c r="B73" s="180"/>
      <c r="C73" s="187" t="s">
        <v>456</v>
      </c>
      <c r="D73" s="188"/>
      <c r="E73" s="144"/>
      <c r="F73" s="473">
        <f>SUM(F74:F75)</f>
        <v>16895</v>
      </c>
      <c r="G73" s="475">
        <f>SUM(G74:G75)</f>
        <v>174</v>
      </c>
    </row>
    <row r="74" spans="1:7" s="103" customFormat="1" ht="12.75" customHeight="1">
      <c r="A74" s="161" t="s">
        <v>457</v>
      </c>
      <c r="B74" s="151"/>
      <c r="C74" s="168"/>
      <c r="D74" s="107" t="s">
        <v>458</v>
      </c>
      <c r="E74" s="170"/>
      <c r="F74" s="215"/>
      <c r="G74" s="231"/>
    </row>
    <row r="75" spans="1:7" s="103" customFormat="1" ht="12.75" customHeight="1">
      <c r="A75" s="161" t="s">
        <v>459</v>
      </c>
      <c r="B75" s="151"/>
      <c r="C75" s="168"/>
      <c r="D75" s="107" t="s">
        <v>460</v>
      </c>
      <c r="E75" s="143"/>
      <c r="F75" s="215">
        <v>16895</v>
      </c>
      <c r="G75" s="231">
        <v>174</v>
      </c>
    </row>
    <row r="76" spans="1:7" s="103" customFormat="1" ht="12.75" customHeight="1">
      <c r="A76" s="161" t="s">
        <v>409</v>
      </c>
      <c r="B76" s="163"/>
      <c r="C76" s="189" t="s">
        <v>461</v>
      </c>
      <c r="D76" s="190"/>
      <c r="E76" s="143"/>
      <c r="F76" s="215">
        <v>21787</v>
      </c>
      <c r="G76" s="231"/>
    </row>
    <row r="77" spans="1:7" s="103" customFormat="1" ht="12.75" customHeight="1">
      <c r="A77" s="161" t="s">
        <v>411</v>
      </c>
      <c r="B77" s="191"/>
      <c r="C77" s="152" t="s">
        <v>462</v>
      </c>
      <c r="D77" s="192"/>
      <c r="E77" s="170"/>
      <c r="F77" s="215"/>
      <c r="G77" s="231"/>
    </row>
    <row r="78" spans="1:7" s="103" customFormat="1" ht="12.75" customHeight="1">
      <c r="A78" s="161" t="s">
        <v>413</v>
      </c>
      <c r="B78" s="138"/>
      <c r="C78" s="139" t="s">
        <v>463</v>
      </c>
      <c r="D78" s="142"/>
      <c r="E78" s="170"/>
      <c r="F78" s="215">
        <v>27214</v>
      </c>
      <c r="G78" s="231">
        <v>52562</v>
      </c>
    </row>
    <row r="79" spans="1:7" s="103" customFormat="1" ht="12.75" customHeight="1">
      <c r="A79" s="161" t="s">
        <v>415</v>
      </c>
      <c r="B79" s="138"/>
      <c r="C79" s="139" t="s">
        <v>464</v>
      </c>
      <c r="D79" s="142"/>
      <c r="E79" s="170"/>
      <c r="F79" s="215">
        <v>40298</v>
      </c>
      <c r="G79" s="231"/>
    </row>
    <row r="80" spans="1:7" s="103" customFormat="1" ht="12.75" customHeight="1">
      <c r="A80" s="76" t="s">
        <v>465</v>
      </c>
      <c r="B80" s="151"/>
      <c r="C80" s="152" t="s">
        <v>466</v>
      </c>
      <c r="D80" s="107"/>
      <c r="E80" s="170"/>
      <c r="F80" s="215">
        <v>163679</v>
      </c>
      <c r="G80" s="231"/>
    </row>
    <row r="81" spans="1:7" s="103" customFormat="1" ht="12.75" customHeight="1">
      <c r="A81" s="76" t="s">
        <v>467</v>
      </c>
      <c r="B81" s="138"/>
      <c r="C81" s="139" t="s">
        <v>468</v>
      </c>
      <c r="D81" s="142"/>
      <c r="E81" s="154"/>
      <c r="F81" s="215"/>
      <c r="G81" s="231">
        <v>6294</v>
      </c>
    </row>
    <row r="82" spans="1:7" s="103" customFormat="1" ht="12.75" customHeight="1">
      <c r="A82" s="41" t="s">
        <v>43</v>
      </c>
      <c r="B82" s="193" t="s">
        <v>469</v>
      </c>
      <c r="C82" s="194"/>
      <c r="D82" s="195"/>
      <c r="E82" s="154"/>
      <c r="F82" s="473">
        <f>SUM(F83:F84,F87:F88)</f>
        <v>22846</v>
      </c>
      <c r="G82" s="475">
        <f>SUM(G83:G84,G87:G88)</f>
        <v>0</v>
      </c>
    </row>
    <row r="83" spans="1:7" s="103" customFormat="1" ht="12.75" customHeight="1">
      <c r="A83" s="47" t="s">
        <v>23</v>
      </c>
      <c r="B83" s="153" t="s">
        <v>365</v>
      </c>
      <c r="C83" s="138"/>
      <c r="D83" s="24"/>
      <c r="E83" s="154"/>
      <c r="F83" s="215">
        <v>200</v>
      </c>
      <c r="G83" s="231"/>
    </row>
    <row r="84" spans="1:7" s="103" customFormat="1" ht="12.75" customHeight="1">
      <c r="A84" s="47" t="s">
        <v>25</v>
      </c>
      <c r="B84" s="135" t="s">
        <v>470</v>
      </c>
      <c r="C84" s="175"/>
      <c r="D84" s="176"/>
      <c r="E84" s="144"/>
      <c r="F84" s="473">
        <f>SUM(F85:F86)</f>
        <v>0</v>
      </c>
      <c r="G84" s="475">
        <f>SUM(G85:G86)</f>
        <v>0</v>
      </c>
    </row>
    <row r="85" spans="1:7" s="103" customFormat="1" ht="12.75" customHeight="1">
      <c r="A85" s="76" t="s">
        <v>397</v>
      </c>
      <c r="B85" s="138"/>
      <c r="C85" s="139" t="s">
        <v>366</v>
      </c>
      <c r="D85" s="142"/>
      <c r="E85" s="144"/>
      <c r="F85" s="215"/>
      <c r="G85" s="231"/>
    </row>
    <row r="86" spans="1:7" s="103" customFormat="1" ht="12.75" customHeight="1">
      <c r="A86" s="76" t="s">
        <v>399</v>
      </c>
      <c r="B86" s="138"/>
      <c r="C86" s="139" t="s">
        <v>471</v>
      </c>
      <c r="D86" s="142"/>
      <c r="E86" s="144"/>
      <c r="F86" s="215"/>
      <c r="G86" s="231"/>
    </row>
    <row r="87" spans="1:7" s="103" customFormat="1" ht="12.75" customHeight="1">
      <c r="A87" s="67" t="s">
        <v>27</v>
      </c>
      <c r="B87" s="168" t="s">
        <v>368</v>
      </c>
      <c r="C87" s="168"/>
      <c r="D87" s="196"/>
      <c r="E87" s="144"/>
      <c r="F87" s="215"/>
      <c r="G87" s="231"/>
    </row>
    <row r="88" spans="1:7" s="103" customFormat="1" ht="20.25" customHeight="1">
      <c r="A88" s="147" t="s">
        <v>35</v>
      </c>
      <c r="B88" s="148" t="s">
        <v>369</v>
      </c>
      <c r="C88" s="149"/>
      <c r="D88" s="150"/>
      <c r="E88" s="144"/>
      <c r="F88" s="473">
        <f>SUM(F89:F90)</f>
        <v>22646</v>
      </c>
      <c r="G88" s="475">
        <f>SUM(G89:G90)</f>
        <v>0</v>
      </c>
    </row>
    <row r="89" spans="1:7" s="103" customFormat="1" ht="12.75" customHeight="1">
      <c r="A89" s="76" t="s">
        <v>472</v>
      </c>
      <c r="B89" s="133"/>
      <c r="C89" s="139" t="s">
        <v>473</v>
      </c>
      <c r="D89" s="71"/>
      <c r="E89" s="143"/>
      <c r="F89" s="215">
        <v>12910</v>
      </c>
      <c r="G89" s="231"/>
    </row>
    <row r="90" spans="1:7" s="103" customFormat="1" ht="12.75" customHeight="1">
      <c r="A90" s="76" t="s">
        <v>474</v>
      </c>
      <c r="B90" s="133"/>
      <c r="C90" s="139" t="s">
        <v>475</v>
      </c>
      <c r="D90" s="71"/>
      <c r="E90" s="143"/>
      <c r="F90" s="215">
        <v>9736</v>
      </c>
      <c r="G90" s="231"/>
    </row>
    <row r="91" spans="1:7" s="103" customFormat="1" ht="12.75" customHeight="1">
      <c r="A91" s="41" t="s">
        <v>44</v>
      </c>
      <c r="B91" s="193" t="s">
        <v>476</v>
      </c>
      <c r="C91" s="195"/>
      <c r="D91" s="195"/>
      <c r="E91" s="143"/>
      <c r="F91" s="215"/>
      <c r="G91" s="231"/>
    </row>
    <row r="92" spans="1:7" s="103" customFormat="1" ht="25.5" customHeight="1">
      <c r="A92" s="41"/>
      <c r="B92" s="567" t="s">
        <v>477</v>
      </c>
      <c r="C92" s="568"/>
      <c r="D92" s="569"/>
      <c r="E92" s="144"/>
      <c r="F92" s="472">
        <f>SUM(F57,F62,F82,F91)</f>
        <v>369657</v>
      </c>
      <c r="G92" s="474">
        <f>SUM(G57,G62,G82,G91)</f>
        <v>59030</v>
      </c>
    </row>
    <row r="93" spans="1:7" s="103" customFormat="1" ht="12.75">
      <c r="A93" s="197"/>
      <c r="B93" s="101"/>
      <c r="C93" s="101"/>
      <c r="D93" s="101"/>
      <c r="E93" s="101"/>
      <c r="F93" s="128"/>
      <c r="G93" s="234"/>
    </row>
    <row r="94" spans="1:7" s="14" customFormat="1" ht="15.75">
      <c r="A94" s="221" t="s">
        <v>668</v>
      </c>
      <c r="B94" s="221"/>
      <c r="C94" s="221"/>
      <c r="D94" s="221"/>
      <c r="E94" s="221"/>
      <c r="F94" s="563" t="s">
        <v>669</v>
      </c>
      <c r="G94" s="563"/>
    </row>
    <row r="95" spans="1:7" s="103" customFormat="1" ht="12.75">
      <c r="A95" s="550" t="s">
        <v>478</v>
      </c>
      <c r="B95" s="550"/>
      <c r="C95" s="550"/>
      <c r="D95" s="550"/>
      <c r="E95" s="550"/>
      <c r="F95" s="550" t="s">
        <v>49</v>
      </c>
      <c r="G95" s="550"/>
    </row>
  </sheetData>
  <sheetProtection/>
  <mergeCells count="21">
    <mergeCell ref="F94:G94"/>
    <mergeCell ref="F95:G95"/>
    <mergeCell ref="B60:D60"/>
    <mergeCell ref="B92:D92"/>
    <mergeCell ref="B17:D17"/>
    <mergeCell ref="C45:D45"/>
    <mergeCell ref="C51:D51"/>
    <mergeCell ref="A95:E95"/>
    <mergeCell ref="A12:G12"/>
    <mergeCell ref="A15:G15"/>
    <mergeCell ref="D16:G16"/>
    <mergeCell ref="A14:G14"/>
    <mergeCell ref="A8:G9"/>
    <mergeCell ref="A10:E10"/>
    <mergeCell ref="A11:G11"/>
    <mergeCell ref="A7:G7"/>
    <mergeCell ref="E1:G1"/>
    <mergeCell ref="E2:G2"/>
    <mergeCell ref="A3:G4"/>
    <mergeCell ref="A6:G6"/>
    <mergeCell ref="A5:G5"/>
  </mergeCells>
  <printOptions/>
  <pageMargins left="0.35433070866141736" right="0.15748031496062992" top="0.7874015748031497" bottom="0.5905511811023623" header="0" footer="0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2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00390625" style="112" customWidth="1"/>
    <col min="2" max="2" width="32.8515625" style="12" customWidth="1"/>
    <col min="3" max="8" width="15.7109375" style="12" customWidth="1"/>
    <col min="9" max="9" width="15.7109375" style="211" customWidth="1"/>
    <col min="10" max="10" width="23.00390625" style="12" customWidth="1"/>
    <col min="11" max="11" width="13.140625" style="12" customWidth="1"/>
    <col min="12" max="13" width="15.7109375" style="12" customWidth="1"/>
    <col min="14" max="16384" width="9.140625" style="12" customWidth="1"/>
  </cols>
  <sheetData>
    <row r="1" spans="7:12" ht="12.75" customHeight="1">
      <c r="G1" s="226"/>
      <c r="H1" s="226"/>
      <c r="I1" s="211" t="s">
        <v>324</v>
      </c>
      <c r="J1" s="226"/>
      <c r="K1" s="226"/>
      <c r="L1" s="226"/>
    </row>
    <row r="2" spans="7:12" ht="9.75" customHeight="1">
      <c r="G2" s="226"/>
      <c r="H2" s="226"/>
      <c r="I2" s="211" t="s">
        <v>325</v>
      </c>
      <c r="J2" s="226"/>
      <c r="K2" s="226"/>
      <c r="L2" s="226"/>
    </row>
    <row r="3" spans="4:12" ht="15.75">
      <c r="D3" s="227"/>
      <c r="E3" s="13"/>
      <c r="F3" s="13"/>
      <c r="G3" s="13"/>
      <c r="H3" s="13"/>
      <c r="I3" s="13"/>
      <c r="J3" s="13"/>
      <c r="K3" s="13"/>
      <c r="L3" s="13"/>
    </row>
    <row r="4" spans="1:13" ht="15">
      <c r="A4" s="13"/>
      <c r="B4" s="13"/>
      <c r="C4" s="13" t="s">
        <v>326</v>
      </c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">
      <c r="A5" s="13"/>
      <c r="B5" s="13"/>
      <c r="C5" s="13"/>
      <c r="D5" s="13" t="s">
        <v>345</v>
      </c>
      <c r="E5" s="13"/>
      <c r="F5" s="13"/>
      <c r="G5" s="13"/>
      <c r="H5" s="13"/>
      <c r="I5" s="13"/>
      <c r="J5" s="13"/>
      <c r="K5" s="13"/>
      <c r="L5" s="13"/>
      <c r="M5" s="13"/>
    </row>
    <row r="6" ht="7.5" customHeight="1"/>
    <row r="7" spans="1:13" ht="15">
      <c r="A7" s="235"/>
      <c r="B7" s="378" t="s">
        <v>684</v>
      </c>
      <c r="C7" s="235" t="s">
        <v>681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</row>
    <row r="8" spans="1:13" ht="15">
      <c r="A8" s="574" t="s">
        <v>17</v>
      </c>
      <c r="B8" s="574" t="s">
        <v>312</v>
      </c>
      <c r="C8" s="574" t="s">
        <v>313</v>
      </c>
      <c r="D8" s="574" t="s">
        <v>314</v>
      </c>
      <c r="E8" s="574"/>
      <c r="F8" s="574"/>
      <c r="G8" s="574"/>
      <c r="H8" s="574"/>
      <c r="I8" s="574"/>
      <c r="J8" s="575"/>
      <c r="K8" s="575"/>
      <c r="L8" s="574"/>
      <c r="M8" s="574" t="s">
        <v>315</v>
      </c>
    </row>
    <row r="9" spans="1:13" ht="94.5" customHeight="1">
      <c r="A9" s="574"/>
      <c r="B9" s="574"/>
      <c r="C9" s="574"/>
      <c r="D9" s="108" t="s">
        <v>327</v>
      </c>
      <c r="E9" s="108" t="s">
        <v>316</v>
      </c>
      <c r="F9" s="108" t="s">
        <v>328</v>
      </c>
      <c r="G9" s="108" t="s">
        <v>317</v>
      </c>
      <c r="H9" s="108" t="s">
        <v>329</v>
      </c>
      <c r="I9" s="222" t="s">
        <v>330</v>
      </c>
      <c r="J9" s="108" t="s">
        <v>318</v>
      </c>
      <c r="K9" s="114" t="s">
        <v>319</v>
      </c>
      <c r="L9" s="115" t="s">
        <v>331</v>
      </c>
      <c r="M9" s="574"/>
    </row>
    <row r="10" spans="1:13" ht="1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116" t="s">
        <v>332</v>
      </c>
      <c r="L10" s="22">
        <v>12</v>
      </c>
      <c r="M10" s="22">
        <v>13</v>
      </c>
    </row>
    <row r="11" spans="1:13" ht="51">
      <c r="A11" s="108" t="s">
        <v>118</v>
      </c>
      <c r="B11" s="225" t="s">
        <v>333</v>
      </c>
      <c r="C11" s="476">
        <f>SUM(C12:C13)</f>
        <v>0</v>
      </c>
      <c r="D11" s="476">
        <f aca="true" t="shared" si="0" ref="D11:M11">SUM(D12:D13)</f>
        <v>2348111</v>
      </c>
      <c r="E11" s="476">
        <f t="shared" si="0"/>
        <v>0</v>
      </c>
      <c r="F11" s="476">
        <f t="shared" si="0"/>
        <v>11</v>
      </c>
      <c r="G11" s="476">
        <f t="shared" si="0"/>
        <v>0</v>
      </c>
      <c r="H11" s="476">
        <f t="shared" si="0"/>
        <v>0</v>
      </c>
      <c r="I11" s="477">
        <f t="shared" si="0"/>
        <v>-2348122</v>
      </c>
      <c r="J11" s="476">
        <f t="shared" si="0"/>
        <v>0</v>
      </c>
      <c r="K11" s="476">
        <f t="shared" si="0"/>
        <v>0</v>
      </c>
      <c r="L11" s="476">
        <f t="shared" si="0"/>
        <v>0</v>
      </c>
      <c r="M11" s="476">
        <f t="shared" si="0"/>
        <v>0</v>
      </c>
    </row>
    <row r="12" spans="1:13" ht="15" customHeight="1">
      <c r="A12" s="109" t="s">
        <v>119</v>
      </c>
      <c r="B12" s="223" t="s">
        <v>320</v>
      </c>
      <c r="C12" s="220"/>
      <c r="D12" s="220"/>
      <c r="E12" s="220"/>
      <c r="F12" s="220"/>
      <c r="G12" s="220"/>
      <c r="H12" s="220"/>
      <c r="I12" s="219"/>
      <c r="J12" s="220"/>
      <c r="K12" s="220"/>
      <c r="L12" s="220"/>
      <c r="M12" s="478">
        <f>SUM(C12,D12,E12,F12-G12-H12-I12-J12)</f>
        <v>0</v>
      </c>
    </row>
    <row r="13" spans="1:13" ht="15" customHeight="1">
      <c r="A13" s="109" t="s">
        <v>121</v>
      </c>
      <c r="B13" s="223" t="s">
        <v>321</v>
      </c>
      <c r="C13" s="220"/>
      <c r="D13" s="220">
        <v>2348111</v>
      </c>
      <c r="E13" s="220"/>
      <c r="F13" s="220">
        <v>11</v>
      </c>
      <c r="G13" s="220"/>
      <c r="H13" s="220"/>
      <c r="I13" s="219">
        <v>-2348122</v>
      </c>
      <c r="J13" s="220"/>
      <c r="K13" s="220"/>
      <c r="L13" s="220"/>
      <c r="M13" s="478">
        <f>SUM(C13,D13,E13,F13-G13-H13+I13-J13)</f>
        <v>0</v>
      </c>
    </row>
    <row r="14" spans="1:13" ht="56.25" customHeight="1">
      <c r="A14" s="108" t="s">
        <v>133</v>
      </c>
      <c r="B14" s="225" t="s">
        <v>334</v>
      </c>
      <c r="C14" s="476">
        <f>SUM(C15:C16)</f>
        <v>0</v>
      </c>
      <c r="D14" s="476">
        <f aca="true" t="shared" si="1" ref="D14:M14">SUM(D15:D16)</f>
        <v>732050</v>
      </c>
      <c r="E14" s="476">
        <f t="shared" si="1"/>
        <v>0</v>
      </c>
      <c r="F14" s="476">
        <f t="shared" si="1"/>
        <v>556</v>
      </c>
      <c r="G14" s="476">
        <f t="shared" si="1"/>
        <v>0</v>
      </c>
      <c r="H14" s="476">
        <f t="shared" si="1"/>
        <v>0</v>
      </c>
      <c r="I14" s="477">
        <f t="shared" si="1"/>
        <v>-693944</v>
      </c>
      <c r="J14" s="476">
        <f t="shared" si="1"/>
        <v>0</v>
      </c>
      <c r="K14" s="476">
        <f t="shared" si="1"/>
        <v>0</v>
      </c>
      <c r="L14" s="476">
        <f t="shared" si="1"/>
        <v>18550</v>
      </c>
      <c r="M14" s="476">
        <f t="shared" si="1"/>
        <v>57212</v>
      </c>
    </row>
    <row r="15" spans="1:13" ht="15" customHeight="1">
      <c r="A15" s="109" t="s">
        <v>335</v>
      </c>
      <c r="B15" s="223" t="s">
        <v>320</v>
      </c>
      <c r="C15" s="220"/>
      <c r="D15" s="220"/>
      <c r="E15" s="220"/>
      <c r="F15" s="220"/>
      <c r="G15" s="220"/>
      <c r="H15" s="220"/>
      <c r="I15" s="219"/>
      <c r="J15" s="220"/>
      <c r="K15" s="220"/>
      <c r="L15" s="220"/>
      <c r="M15" s="478">
        <f>SUM(C15,D15,E15,F15-G15-H15-I15-J15)</f>
        <v>0</v>
      </c>
    </row>
    <row r="16" spans="1:13" ht="15" customHeight="1">
      <c r="A16" s="109" t="s">
        <v>336</v>
      </c>
      <c r="B16" s="223" t="s">
        <v>321</v>
      </c>
      <c r="C16" s="220"/>
      <c r="D16" s="220">
        <v>732050</v>
      </c>
      <c r="E16" s="220"/>
      <c r="F16" s="220">
        <v>556</v>
      </c>
      <c r="G16" s="220"/>
      <c r="H16" s="220"/>
      <c r="I16" s="224">
        <v>-693944</v>
      </c>
      <c r="J16" s="220"/>
      <c r="K16" s="220"/>
      <c r="L16" s="220">
        <v>18550</v>
      </c>
      <c r="M16" s="478">
        <f>SUM(C16,D16,E16,F16-G16-H16+I16-J16+L16)</f>
        <v>57212</v>
      </c>
    </row>
    <row r="17" spans="1:13" ht="72.75" customHeight="1">
      <c r="A17" s="108" t="s">
        <v>168</v>
      </c>
      <c r="B17" s="379" t="s">
        <v>338</v>
      </c>
      <c r="C17" s="476">
        <f>SUM(C18:C19)</f>
        <v>0</v>
      </c>
      <c r="D17" s="476">
        <f aca="true" t="shared" si="2" ref="D17:M17">SUM(D18:D19)</f>
        <v>1724</v>
      </c>
      <c r="E17" s="476">
        <f t="shared" si="2"/>
        <v>0</v>
      </c>
      <c r="F17" s="476">
        <f t="shared" si="2"/>
        <v>6</v>
      </c>
      <c r="G17" s="476">
        <f t="shared" si="2"/>
        <v>0</v>
      </c>
      <c r="H17" s="476">
        <f t="shared" si="2"/>
        <v>0</v>
      </c>
      <c r="I17" s="477">
        <f t="shared" si="2"/>
        <v>-1730</v>
      </c>
      <c r="J17" s="476">
        <f t="shared" si="2"/>
        <v>0</v>
      </c>
      <c r="K17" s="476">
        <f t="shared" si="2"/>
        <v>0</v>
      </c>
      <c r="L17" s="476">
        <f t="shared" si="2"/>
        <v>0</v>
      </c>
      <c r="M17" s="476">
        <f t="shared" si="2"/>
        <v>0</v>
      </c>
    </row>
    <row r="18" spans="1:13" ht="15" customHeight="1">
      <c r="A18" s="109" t="s">
        <v>170</v>
      </c>
      <c r="B18" s="223" t="s">
        <v>320</v>
      </c>
      <c r="C18" s="220"/>
      <c r="D18" s="220"/>
      <c r="E18" s="220"/>
      <c r="F18" s="220"/>
      <c r="G18" s="220"/>
      <c r="H18" s="220"/>
      <c r="I18" s="219"/>
      <c r="J18" s="220"/>
      <c r="K18" s="220"/>
      <c r="L18" s="220"/>
      <c r="M18" s="478">
        <f>SUM(C18,D18,E18,F18-G18-H18-I18-J18)</f>
        <v>0</v>
      </c>
    </row>
    <row r="19" spans="1:13" ht="15" customHeight="1">
      <c r="A19" s="109" t="s">
        <v>339</v>
      </c>
      <c r="B19" s="223" t="s">
        <v>321</v>
      </c>
      <c r="C19" s="220"/>
      <c r="D19" s="220">
        <v>1724</v>
      </c>
      <c r="E19" s="220"/>
      <c r="F19" s="220">
        <v>6</v>
      </c>
      <c r="G19" s="220"/>
      <c r="H19" s="220"/>
      <c r="I19" s="219">
        <v>-1730</v>
      </c>
      <c r="J19" s="220"/>
      <c r="K19" s="220"/>
      <c r="L19" s="220"/>
      <c r="M19" s="478">
        <f>SUM(C19,D19,E19,F19-G19-H19+I19-J19+L19)</f>
        <v>0</v>
      </c>
    </row>
    <row r="20" spans="1:13" ht="15" customHeight="1">
      <c r="A20" s="108" t="s">
        <v>176</v>
      </c>
      <c r="B20" s="225" t="s">
        <v>322</v>
      </c>
      <c r="C20" s="476">
        <f>SUM(C21:C22)</f>
        <v>0</v>
      </c>
      <c r="D20" s="476">
        <f aca="true" t="shared" si="3" ref="D20:M20">SUM(D21:D22)</f>
        <v>73786</v>
      </c>
      <c r="E20" s="476">
        <f t="shared" si="3"/>
        <v>0</v>
      </c>
      <c r="F20" s="476">
        <f t="shared" si="3"/>
        <v>14</v>
      </c>
      <c r="G20" s="476">
        <f t="shared" si="3"/>
        <v>0</v>
      </c>
      <c r="H20" s="476">
        <f t="shared" si="3"/>
        <v>0</v>
      </c>
      <c r="I20" s="477">
        <f t="shared" si="3"/>
        <v>-54074</v>
      </c>
      <c r="J20" s="476">
        <f t="shared" si="3"/>
        <v>0</v>
      </c>
      <c r="K20" s="476">
        <f t="shared" si="3"/>
        <v>0</v>
      </c>
      <c r="L20" s="476">
        <f t="shared" si="3"/>
        <v>0</v>
      </c>
      <c r="M20" s="476">
        <f t="shared" si="3"/>
        <v>19726</v>
      </c>
    </row>
    <row r="21" spans="1:13" ht="15" customHeight="1">
      <c r="A21" s="109" t="s">
        <v>340</v>
      </c>
      <c r="B21" s="223" t="s">
        <v>320</v>
      </c>
      <c r="C21" s="220"/>
      <c r="D21" s="220"/>
      <c r="E21" s="220"/>
      <c r="F21" s="220"/>
      <c r="G21" s="220"/>
      <c r="H21" s="220"/>
      <c r="I21" s="219"/>
      <c r="J21" s="220"/>
      <c r="K21" s="220"/>
      <c r="L21" s="220"/>
      <c r="M21" s="478">
        <f>SUM(C21,D21,E21,F21-G21-H21-I21-J21)</f>
        <v>0</v>
      </c>
    </row>
    <row r="22" spans="1:13" ht="15" customHeight="1">
      <c r="A22" s="109" t="s">
        <v>341</v>
      </c>
      <c r="B22" s="223" t="s">
        <v>321</v>
      </c>
      <c r="C22" s="220"/>
      <c r="D22" s="220">
        <v>73786</v>
      </c>
      <c r="E22" s="220"/>
      <c r="F22" s="220">
        <v>14</v>
      </c>
      <c r="G22" s="220"/>
      <c r="H22" s="220"/>
      <c r="I22" s="219">
        <v>-54074</v>
      </c>
      <c r="J22" s="220"/>
      <c r="K22" s="220"/>
      <c r="L22" s="220"/>
      <c r="M22" s="478">
        <f>SUM(C22,D22,E22,F22-G22-H22+I22-J22+L22)</f>
        <v>19726</v>
      </c>
    </row>
    <row r="23" spans="1:13" ht="15" customHeight="1">
      <c r="A23" s="108" t="s">
        <v>178</v>
      </c>
      <c r="B23" s="225" t="s">
        <v>323</v>
      </c>
      <c r="C23" s="476">
        <f>SUM(C11,C14,C17,C20)</f>
        <v>0</v>
      </c>
      <c r="D23" s="476">
        <f aca="true" t="shared" si="4" ref="D23:L23">SUM(D11,D14,D17,D20)</f>
        <v>3155671</v>
      </c>
      <c r="E23" s="476">
        <f t="shared" si="4"/>
        <v>0</v>
      </c>
      <c r="F23" s="476">
        <f t="shared" si="4"/>
        <v>587</v>
      </c>
      <c r="G23" s="476">
        <f t="shared" si="4"/>
        <v>0</v>
      </c>
      <c r="H23" s="476">
        <f t="shared" si="4"/>
        <v>0</v>
      </c>
      <c r="I23" s="477">
        <f t="shared" si="4"/>
        <v>-3097870</v>
      </c>
      <c r="J23" s="476">
        <f t="shared" si="4"/>
        <v>0</v>
      </c>
      <c r="K23" s="476">
        <f t="shared" si="4"/>
        <v>0</v>
      </c>
      <c r="L23" s="476">
        <f t="shared" si="4"/>
        <v>18550</v>
      </c>
      <c r="M23" s="476">
        <f>SUM(M11,M14,M17,M20)</f>
        <v>76938</v>
      </c>
    </row>
    <row r="24" spans="2:10" ht="15.75">
      <c r="B24" s="325"/>
      <c r="C24" s="324"/>
      <c r="D24" s="324"/>
      <c r="E24" s="324"/>
      <c r="F24" s="324"/>
      <c r="G24" s="324"/>
      <c r="H24" s="324"/>
      <c r="I24" s="324"/>
      <c r="J24" s="324"/>
    </row>
  </sheetData>
  <sheetProtection/>
  <mergeCells count="5">
    <mergeCell ref="M8:M9"/>
    <mergeCell ref="A8:A9"/>
    <mergeCell ref="B8:B9"/>
    <mergeCell ref="C8:C9"/>
    <mergeCell ref="D8:L8"/>
  </mergeCells>
  <printOptions/>
  <pageMargins left="0.5511811023622047" right="0.15748031496062992" top="0.3937007874015748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421875" style="12" customWidth="1"/>
    <col min="2" max="2" width="56.421875" style="12" customWidth="1"/>
    <col min="3" max="4" width="13.28125" style="12" customWidth="1"/>
    <col min="5" max="5" width="12.28125" style="12" customWidth="1"/>
    <col min="6" max="6" width="13.57421875" style="12" customWidth="1"/>
    <col min="7" max="7" width="13.28125" style="12" customWidth="1"/>
    <col min="8" max="8" width="12.28125" style="12" customWidth="1"/>
    <col min="9" max="16384" width="9.140625" style="12" customWidth="1"/>
  </cols>
  <sheetData>
    <row r="1" ht="15">
      <c r="F1" s="113"/>
    </row>
    <row r="2" ht="15">
      <c r="F2" s="12" t="s">
        <v>342</v>
      </c>
    </row>
    <row r="3" ht="15">
      <c r="F3" s="12" t="s">
        <v>343</v>
      </c>
    </row>
    <row r="4" ht="21.75" customHeight="1">
      <c r="B4" s="227" t="s">
        <v>665</v>
      </c>
    </row>
    <row r="5" spans="1:8" ht="15">
      <c r="A5" s="576" t="s">
        <v>344</v>
      </c>
      <c r="B5" s="576"/>
      <c r="C5" s="576"/>
      <c r="D5" s="576"/>
      <c r="E5" s="576"/>
      <c r="F5" s="576"/>
      <c r="G5" s="576"/>
      <c r="H5" s="576"/>
    </row>
    <row r="6" spans="1:8" ht="15">
      <c r="A6" s="576" t="s">
        <v>345</v>
      </c>
      <c r="B6" s="576"/>
      <c r="C6" s="576"/>
      <c r="D6" s="576"/>
      <c r="E6" s="576"/>
      <c r="F6" s="576"/>
      <c r="G6" s="576"/>
      <c r="H6" s="576"/>
    </row>
    <row r="7" ht="5.25" customHeight="1"/>
    <row r="8" spans="1:8" ht="15">
      <c r="A8" s="576" t="s">
        <v>680</v>
      </c>
      <c r="B8" s="576"/>
      <c r="C8" s="576"/>
      <c r="D8" s="576"/>
      <c r="E8" s="576"/>
      <c r="F8" s="576"/>
      <c r="G8" s="576"/>
      <c r="H8" s="576"/>
    </row>
    <row r="9" ht="5.25" customHeight="1"/>
    <row r="10" spans="1:8" ht="15" customHeight="1">
      <c r="A10" s="574" t="s">
        <v>17</v>
      </c>
      <c r="B10" s="574" t="s">
        <v>346</v>
      </c>
      <c r="C10" s="574" t="s">
        <v>347</v>
      </c>
      <c r="D10" s="574"/>
      <c r="E10" s="574"/>
      <c r="F10" s="574" t="s">
        <v>348</v>
      </c>
      <c r="G10" s="574"/>
      <c r="H10" s="574"/>
    </row>
    <row r="11" spans="1:8" ht="79.5" customHeight="1">
      <c r="A11" s="574"/>
      <c r="B11" s="574"/>
      <c r="C11" s="108" t="s">
        <v>349</v>
      </c>
      <c r="D11" s="108" t="s">
        <v>350</v>
      </c>
      <c r="E11" s="108" t="s">
        <v>158</v>
      </c>
      <c r="F11" s="108" t="s">
        <v>351</v>
      </c>
      <c r="G11" s="108" t="s">
        <v>352</v>
      </c>
      <c r="H11" s="108" t="s">
        <v>158</v>
      </c>
    </row>
    <row r="12" spans="1:8" ht="15">
      <c r="A12" s="109">
        <v>1</v>
      </c>
      <c r="B12" s="109">
        <v>2</v>
      </c>
      <c r="C12" s="109">
        <v>3</v>
      </c>
      <c r="D12" s="109">
        <v>4</v>
      </c>
      <c r="E12" s="109" t="s">
        <v>353</v>
      </c>
      <c r="F12" s="109">
        <v>6</v>
      </c>
      <c r="G12" s="109">
        <v>7</v>
      </c>
      <c r="H12" s="109" t="s">
        <v>354</v>
      </c>
    </row>
    <row r="13" spans="1:8" ht="45">
      <c r="A13" s="109" t="s">
        <v>118</v>
      </c>
      <c r="B13" s="110" t="s">
        <v>355</v>
      </c>
      <c r="C13" s="374"/>
      <c r="D13" s="374"/>
      <c r="E13" s="374"/>
      <c r="F13" s="374"/>
      <c r="G13" s="374"/>
      <c r="H13" s="479">
        <f>SUM(F13:G13)</f>
        <v>0</v>
      </c>
    </row>
    <row r="14" spans="1:8" ht="54.75" customHeight="1">
      <c r="A14" s="109" t="s">
        <v>133</v>
      </c>
      <c r="B14" s="110" t="s">
        <v>356</v>
      </c>
      <c r="C14" s="374"/>
      <c r="D14" s="376"/>
      <c r="E14" s="375"/>
      <c r="F14" s="374">
        <v>18550</v>
      </c>
      <c r="G14" s="374">
        <v>38662</v>
      </c>
      <c r="H14" s="479">
        <f>SUM(F14:G14)</f>
        <v>57212</v>
      </c>
    </row>
    <row r="15" spans="1:8" ht="60" customHeight="1">
      <c r="A15" s="109" t="s">
        <v>168</v>
      </c>
      <c r="B15" s="110" t="s">
        <v>357</v>
      </c>
      <c r="C15" s="374"/>
      <c r="D15" s="374"/>
      <c r="E15" s="374"/>
      <c r="F15" s="374"/>
      <c r="G15" s="374"/>
      <c r="H15" s="479">
        <f>SUM(F15:G15)</f>
        <v>0</v>
      </c>
    </row>
    <row r="16" spans="1:8" ht="15" customHeight="1">
      <c r="A16" s="109" t="s">
        <v>176</v>
      </c>
      <c r="B16" s="110" t="s">
        <v>358</v>
      </c>
      <c r="C16" s="374"/>
      <c r="D16" s="374"/>
      <c r="E16" s="375"/>
      <c r="F16" s="374"/>
      <c r="G16" s="374">
        <v>19726</v>
      </c>
      <c r="H16" s="479">
        <f>SUM(F16:G16)</f>
        <v>19726</v>
      </c>
    </row>
    <row r="17" spans="1:8" ht="15" customHeight="1">
      <c r="A17" s="109" t="s">
        <v>178</v>
      </c>
      <c r="B17" s="110" t="s">
        <v>158</v>
      </c>
      <c r="C17" s="479">
        <f aca="true" t="shared" si="0" ref="C17:H17">SUM(C13:C16)</f>
        <v>0</v>
      </c>
      <c r="D17" s="479">
        <f t="shared" si="0"/>
        <v>0</v>
      </c>
      <c r="E17" s="479">
        <f t="shared" si="0"/>
        <v>0</v>
      </c>
      <c r="F17" s="479">
        <f t="shared" si="0"/>
        <v>18550</v>
      </c>
      <c r="G17" s="479">
        <f t="shared" si="0"/>
        <v>58388</v>
      </c>
      <c r="H17" s="479">
        <f t="shared" si="0"/>
        <v>76938</v>
      </c>
    </row>
    <row r="18" ht="6.75" customHeight="1"/>
    <row r="19" spans="2:5" ht="11.25" customHeight="1">
      <c r="B19" s="380"/>
      <c r="C19" s="111"/>
      <c r="D19" s="111"/>
      <c r="E19" s="111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5511811023622047" right="0.35433070866141736" top="0.984251968503937" bottom="0.7874015748031497" header="0.5118110236220472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13"/>
  <sheetViews>
    <sheetView showGridLines="0" view="pageBreakPreview" zoomScale="110" zoomScaleSheetLayoutView="110" zoomScalePageLayoutView="0" workbookViewId="0" topLeftCell="A1">
      <selection activeCell="I38" sqref="I38"/>
    </sheetView>
  </sheetViews>
  <sheetFormatPr defaultColWidth="9.140625" defaultRowHeight="12.75"/>
  <cols>
    <col min="1" max="1" width="5.8515625" style="383" customWidth="1"/>
    <col min="2" max="3" width="1.28515625" style="385" customWidth="1"/>
    <col min="4" max="4" width="2.7109375" style="385" customWidth="1"/>
    <col min="5" max="5" width="27.140625" style="385" customWidth="1"/>
    <col min="6" max="6" width="8.28125" style="382" customWidth="1"/>
    <col min="7" max="7" width="10.57421875" style="383" customWidth="1"/>
    <col min="8" max="8" width="13.28125" style="383" customWidth="1"/>
    <col min="9" max="9" width="10.7109375" style="383" customWidth="1"/>
    <col min="10" max="10" width="10.8515625" style="383" customWidth="1"/>
    <col min="11" max="11" width="11.8515625" style="383" customWidth="1"/>
    <col min="12" max="12" width="10.7109375" style="383" customWidth="1"/>
    <col min="13" max="16384" width="9.140625" style="383" customWidth="1"/>
  </cols>
  <sheetData>
    <row r="1" spans="1:11" ht="12.75">
      <c r="A1" s="381"/>
      <c r="B1" s="382"/>
      <c r="C1" s="382"/>
      <c r="D1" s="382"/>
      <c r="E1" s="382"/>
      <c r="G1" s="381"/>
      <c r="I1" s="384"/>
      <c r="J1" s="381"/>
      <c r="K1" s="381"/>
    </row>
    <row r="2" spans="7:11" ht="12.75">
      <c r="G2" s="443"/>
      <c r="I2" s="386" t="s">
        <v>521</v>
      </c>
      <c r="J2" s="443"/>
      <c r="K2" s="443"/>
    </row>
    <row r="3" spans="7:11" ht="12.75">
      <c r="G3" s="443"/>
      <c r="I3" s="386" t="s">
        <v>112</v>
      </c>
      <c r="K3" s="443"/>
    </row>
    <row r="4" ht="15.75">
      <c r="F4" s="227"/>
    </row>
    <row r="5" spans="1:12" ht="12.75" customHeight="1">
      <c r="A5" s="608" t="s">
        <v>522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</row>
    <row r="6" spans="1:12" ht="16.5" customHeight="1">
      <c r="A6" s="608"/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</row>
    <row r="7" spans="1:12" ht="12.75" customHeight="1">
      <c r="A7" s="608" t="s">
        <v>665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</row>
    <row r="8" spans="1:12" ht="12.75" customHeight="1">
      <c r="A8" s="609" t="s">
        <v>14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</row>
    <row r="9" spans="1:12" ht="12.75" customHeight="1">
      <c r="A9" s="609" t="s">
        <v>666</v>
      </c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</row>
    <row r="10" spans="1:12" ht="12.75" customHeight="1">
      <c r="A10" s="624" t="s">
        <v>685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</row>
    <row r="11" spans="1:12" ht="12.75">
      <c r="A11" s="624"/>
      <c r="B11" s="624"/>
      <c r="C11" s="624"/>
      <c r="D11" s="624"/>
      <c r="E11" s="624"/>
      <c r="F11" s="624"/>
      <c r="G11" s="624"/>
      <c r="H11" s="624"/>
      <c r="I11" s="624"/>
      <c r="J11" s="624"/>
      <c r="K11" s="624"/>
      <c r="L11" s="624"/>
    </row>
    <row r="12" spans="1:6" ht="12.75">
      <c r="A12" s="625"/>
      <c r="B12" s="626"/>
      <c r="C12" s="626"/>
      <c r="D12" s="626"/>
      <c r="E12" s="626"/>
      <c r="F12" s="626"/>
    </row>
    <row r="13" spans="1:12" ht="15.75" customHeight="1">
      <c r="A13" s="608" t="s">
        <v>523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</row>
    <row r="14" spans="1:12" ht="12.75" customHeight="1">
      <c r="A14" s="608" t="s">
        <v>708</v>
      </c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</row>
    <row r="15" spans="1:11" ht="12.75">
      <c r="A15" s="387"/>
      <c r="B15" s="444"/>
      <c r="C15" s="444"/>
      <c r="D15" s="444"/>
      <c r="E15" s="444"/>
      <c r="F15" s="444"/>
      <c r="G15" s="445"/>
      <c r="H15" s="445"/>
      <c r="I15" s="445"/>
      <c r="J15" s="445"/>
      <c r="K15" s="445"/>
    </row>
    <row r="16" spans="1:12" ht="12.75" customHeight="1">
      <c r="A16" s="609" t="s">
        <v>709</v>
      </c>
      <c r="B16" s="609"/>
      <c r="C16" s="609"/>
      <c r="D16" s="609"/>
      <c r="E16" s="609"/>
      <c r="F16" s="609"/>
      <c r="G16" s="609"/>
      <c r="H16" s="609"/>
      <c r="I16" s="609"/>
      <c r="J16" s="609"/>
      <c r="K16" s="609"/>
      <c r="L16" s="609"/>
    </row>
    <row r="17" spans="1:12" ht="12.75" customHeight="1">
      <c r="A17" s="609" t="s">
        <v>16</v>
      </c>
      <c r="B17" s="609"/>
      <c r="C17" s="609"/>
      <c r="D17" s="609"/>
      <c r="E17" s="609"/>
      <c r="F17" s="609"/>
      <c r="G17" s="609"/>
      <c r="H17" s="609"/>
      <c r="I17" s="609"/>
      <c r="J17" s="609"/>
      <c r="K17" s="609"/>
      <c r="L17" s="609"/>
    </row>
    <row r="18" spans="1:12" ht="12.75" customHeight="1">
      <c r="A18" s="387"/>
      <c r="B18" s="388"/>
      <c r="C18" s="388"/>
      <c r="D18" s="388"/>
      <c r="E18" s="388"/>
      <c r="F18" s="610" t="s">
        <v>686</v>
      </c>
      <c r="G18" s="610"/>
      <c r="H18" s="610"/>
      <c r="I18" s="610"/>
      <c r="J18" s="610"/>
      <c r="K18" s="610"/>
      <c r="L18" s="610"/>
    </row>
    <row r="19" spans="1:12" ht="24.75" customHeight="1">
      <c r="A19" s="611" t="s">
        <v>17</v>
      </c>
      <c r="B19" s="613" t="s">
        <v>18</v>
      </c>
      <c r="C19" s="614"/>
      <c r="D19" s="614"/>
      <c r="E19" s="615"/>
      <c r="F19" s="619" t="s">
        <v>387</v>
      </c>
      <c r="G19" s="621" t="s">
        <v>19</v>
      </c>
      <c r="H19" s="622"/>
      <c r="I19" s="623"/>
      <c r="J19" s="621" t="s">
        <v>20</v>
      </c>
      <c r="K19" s="622"/>
      <c r="L19" s="623"/>
    </row>
    <row r="20" spans="1:12" ht="38.25">
      <c r="A20" s="612"/>
      <c r="B20" s="616"/>
      <c r="C20" s="617"/>
      <c r="D20" s="617"/>
      <c r="E20" s="618"/>
      <c r="F20" s="620"/>
      <c r="G20" s="389" t="s">
        <v>524</v>
      </c>
      <c r="H20" s="389" t="s">
        <v>525</v>
      </c>
      <c r="I20" s="390" t="s">
        <v>158</v>
      </c>
      <c r="J20" s="389" t="s">
        <v>524</v>
      </c>
      <c r="K20" s="389" t="s">
        <v>687</v>
      </c>
      <c r="L20" s="390" t="s">
        <v>158</v>
      </c>
    </row>
    <row r="21" spans="1:12" ht="12.75" customHeight="1">
      <c r="A21" s="391">
        <v>1</v>
      </c>
      <c r="B21" s="605">
        <v>2</v>
      </c>
      <c r="C21" s="606"/>
      <c r="D21" s="606"/>
      <c r="E21" s="607"/>
      <c r="F21" s="392" t="s">
        <v>526</v>
      </c>
      <c r="G21" s="389">
        <v>4</v>
      </c>
      <c r="H21" s="389">
        <v>5</v>
      </c>
      <c r="I21" s="389">
        <v>6</v>
      </c>
      <c r="J21" s="393">
        <v>7</v>
      </c>
      <c r="K21" s="393">
        <v>8</v>
      </c>
      <c r="L21" s="393">
        <v>9</v>
      </c>
    </row>
    <row r="22" spans="1:12" s="385" customFormat="1" ht="24.75" customHeight="1">
      <c r="A22" s="389" t="s">
        <v>21</v>
      </c>
      <c r="B22" s="577" t="s">
        <v>250</v>
      </c>
      <c r="C22" s="581"/>
      <c r="D22" s="579"/>
      <c r="E22" s="580"/>
      <c r="F22" s="395"/>
      <c r="G22" s="480">
        <f>SUM(G23+G42+G35)</f>
        <v>-87283</v>
      </c>
      <c r="H22" s="396"/>
      <c r="I22" s="396">
        <f>G22</f>
        <v>-87283</v>
      </c>
      <c r="J22" s="396"/>
      <c r="K22" s="396"/>
      <c r="L22" s="396"/>
    </row>
    <row r="23" spans="1:12" s="385" customFormat="1" ht="12.75" customHeight="1">
      <c r="A23" s="397" t="s">
        <v>23</v>
      </c>
      <c r="B23" s="466" t="s">
        <v>527</v>
      </c>
      <c r="C23" s="398"/>
      <c r="D23" s="465"/>
      <c r="E23" s="399"/>
      <c r="F23" s="395"/>
      <c r="G23" s="480">
        <f>SUM(G24+G29+G30+G31+G32+G33+G34)</f>
        <v>3124032</v>
      </c>
      <c r="H23" s="396"/>
      <c r="I23" s="396">
        <f>G23</f>
        <v>3124032</v>
      </c>
      <c r="J23" s="396"/>
      <c r="K23" s="396"/>
      <c r="L23" s="396"/>
    </row>
    <row r="24" spans="1:12" s="385" customFormat="1" ht="15.75">
      <c r="A24" s="397" t="s">
        <v>60</v>
      </c>
      <c r="B24" s="446"/>
      <c r="C24" s="417" t="s">
        <v>696</v>
      </c>
      <c r="D24" s="447"/>
      <c r="E24" s="431"/>
      <c r="F24" s="448"/>
      <c r="G24" s="480">
        <f>SUM(G25:G28)</f>
        <v>3112676</v>
      </c>
      <c r="H24" s="449"/>
      <c r="I24" s="396">
        <f>G24</f>
        <v>3112676</v>
      </c>
      <c r="J24" s="396"/>
      <c r="K24" s="396"/>
      <c r="L24" s="396"/>
    </row>
    <row r="25" spans="1:12" s="385" customFormat="1" ht="12.75" customHeight="1">
      <c r="A25" s="409" t="s">
        <v>528</v>
      </c>
      <c r="B25" s="410"/>
      <c r="C25" s="450"/>
      <c r="D25" s="424" t="s">
        <v>529</v>
      </c>
      <c r="E25" s="418"/>
      <c r="F25" s="448"/>
      <c r="G25" s="396">
        <v>2333300</v>
      </c>
      <c r="H25" s="451" t="s">
        <v>697</v>
      </c>
      <c r="I25" s="396">
        <f>G25</f>
        <v>2333300</v>
      </c>
      <c r="J25" s="396"/>
      <c r="K25" s="396"/>
      <c r="L25" s="396"/>
    </row>
    <row r="26" spans="1:12" s="385" customFormat="1" ht="12.75" customHeight="1">
      <c r="A26" s="409" t="s">
        <v>530</v>
      </c>
      <c r="B26" s="410"/>
      <c r="C26" s="450"/>
      <c r="D26" s="424" t="s">
        <v>441</v>
      </c>
      <c r="E26" s="400"/>
      <c r="F26" s="425"/>
      <c r="G26" s="396">
        <v>732050</v>
      </c>
      <c r="H26" s="449" t="s">
        <v>698</v>
      </c>
      <c r="I26" s="396">
        <f>G26</f>
        <v>732050</v>
      </c>
      <c r="J26" s="396"/>
      <c r="K26" s="396"/>
      <c r="L26" s="396"/>
    </row>
    <row r="27" spans="1:12" s="385" customFormat="1" ht="27" customHeight="1">
      <c r="A27" s="409" t="s">
        <v>531</v>
      </c>
      <c r="B27" s="410"/>
      <c r="C27" s="450"/>
      <c r="D27" s="589" t="s">
        <v>532</v>
      </c>
      <c r="E27" s="592"/>
      <c r="F27" s="425"/>
      <c r="G27" s="396"/>
      <c r="H27" s="449"/>
      <c r="I27" s="396"/>
      <c r="J27" s="396"/>
      <c r="K27" s="396"/>
      <c r="L27" s="396"/>
    </row>
    <row r="28" spans="1:12" s="385" customFormat="1" ht="12.75" customHeight="1">
      <c r="A28" s="409" t="s">
        <v>533</v>
      </c>
      <c r="B28" s="410"/>
      <c r="C28" s="404" t="s">
        <v>358</v>
      </c>
      <c r="D28" s="407"/>
      <c r="E28" s="408"/>
      <c r="F28" s="412"/>
      <c r="G28" s="396">
        <v>47326</v>
      </c>
      <c r="H28" s="452"/>
      <c r="I28" s="396">
        <f>G28</f>
        <v>47326</v>
      </c>
      <c r="J28" s="396"/>
      <c r="K28" s="396"/>
      <c r="L28" s="396"/>
    </row>
    <row r="29" spans="1:12" s="385" customFormat="1" ht="12.75" customHeight="1">
      <c r="A29" s="409" t="s">
        <v>62</v>
      </c>
      <c r="B29" s="410"/>
      <c r="C29" s="403" t="s">
        <v>147</v>
      </c>
      <c r="D29" s="411"/>
      <c r="E29" s="408"/>
      <c r="F29" s="412"/>
      <c r="G29" s="396">
        <v>11356</v>
      </c>
      <c r="H29" s="449"/>
      <c r="I29" s="396">
        <f>G29</f>
        <v>11356</v>
      </c>
      <c r="J29" s="396"/>
      <c r="K29" s="396"/>
      <c r="L29" s="396"/>
    </row>
    <row r="30" spans="1:12" s="385" customFormat="1" ht="12.75" customHeight="1">
      <c r="A30" s="413" t="s">
        <v>123</v>
      </c>
      <c r="B30" s="402"/>
      <c r="C30" s="414" t="s">
        <v>534</v>
      </c>
      <c r="D30" s="415"/>
      <c r="E30" s="416"/>
      <c r="F30" s="412"/>
      <c r="G30" s="396"/>
      <c r="H30" s="396"/>
      <c r="I30" s="396"/>
      <c r="J30" s="396"/>
      <c r="K30" s="396"/>
      <c r="L30" s="396"/>
    </row>
    <row r="31" spans="1:12" s="385" customFormat="1" ht="12.75" customHeight="1">
      <c r="A31" s="409" t="s">
        <v>66</v>
      </c>
      <c r="B31" s="410"/>
      <c r="C31" s="417" t="s">
        <v>535</v>
      </c>
      <c r="D31" s="417"/>
      <c r="E31" s="418"/>
      <c r="F31" s="412"/>
      <c r="G31" s="396"/>
      <c r="H31" s="396"/>
      <c r="I31" s="396"/>
      <c r="J31" s="396"/>
      <c r="K31" s="396"/>
      <c r="L31" s="396"/>
    </row>
    <row r="32" spans="1:12" s="385" customFormat="1" ht="12.75" customHeight="1">
      <c r="A32" s="409" t="s">
        <v>688</v>
      </c>
      <c r="B32" s="410"/>
      <c r="C32" s="417" t="s">
        <v>536</v>
      </c>
      <c r="D32" s="419"/>
      <c r="E32" s="420"/>
      <c r="F32" s="412"/>
      <c r="G32" s="396"/>
      <c r="H32" s="396"/>
      <c r="I32" s="396"/>
      <c r="J32" s="396"/>
      <c r="K32" s="396"/>
      <c r="L32" s="396"/>
    </row>
    <row r="33" spans="1:12" s="385" customFormat="1" ht="12.75" customHeight="1">
      <c r="A33" s="409" t="s">
        <v>689</v>
      </c>
      <c r="B33" s="410"/>
      <c r="C33" s="417" t="s">
        <v>537</v>
      </c>
      <c r="D33" s="417"/>
      <c r="E33" s="418"/>
      <c r="F33" s="412"/>
      <c r="G33" s="396"/>
      <c r="H33" s="396"/>
      <c r="I33" s="396"/>
      <c r="J33" s="396"/>
      <c r="K33" s="396"/>
      <c r="L33" s="396"/>
    </row>
    <row r="34" spans="1:12" s="385" customFormat="1" ht="12.75" customHeight="1">
      <c r="A34" s="409" t="s">
        <v>690</v>
      </c>
      <c r="B34" s="410"/>
      <c r="C34" s="417" t="s">
        <v>538</v>
      </c>
      <c r="D34" s="417"/>
      <c r="E34" s="418"/>
      <c r="F34" s="412"/>
      <c r="G34" s="396"/>
      <c r="H34" s="453" t="s">
        <v>699</v>
      </c>
      <c r="I34" s="396"/>
      <c r="J34" s="396"/>
      <c r="K34" s="396"/>
      <c r="L34" s="396"/>
    </row>
    <row r="35" spans="1:12" s="385" customFormat="1" ht="12.75" customHeight="1">
      <c r="A35" s="397" t="s">
        <v>25</v>
      </c>
      <c r="B35" s="421" t="s">
        <v>539</v>
      </c>
      <c r="C35" s="422"/>
      <c r="D35" s="422"/>
      <c r="E35" s="423"/>
      <c r="F35" s="412"/>
      <c r="G35" s="480">
        <f>G41</f>
        <v>-1014</v>
      </c>
      <c r="H35" s="396"/>
      <c r="I35" s="396">
        <f>G35</f>
        <v>-1014</v>
      </c>
      <c r="J35" s="396"/>
      <c r="K35" s="396"/>
      <c r="L35" s="396"/>
    </row>
    <row r="36" spans="1:12" s="385" customFormat="1" ht="12.75" customHeight="1">
      <c r="A36" s="409" t="s">
        <v>397</v>
      </c>
      <c r="B36" s="410"/>
      <c r="C36" s="424" t="s">
        <v>540</v>
      </c>
      <c r="D36" s="424"/>
      <c r="E36" s="400"/>
      <c r="F36" s="425"/>
      <c r="G36" s="396"/>
      <c r="H36" s="396"/>
      <c r="I36" s="396"/>
      <c r="J36" s="396"/>
      <c r="K36" s="396"/>
      <c r="L36" s="396"/>
    </row>
    <row r="37" spans="1:12" s="385" customFormat="1" ht="12.75" customHeight="1">
      <c r="A37" s="409" t="s">
        <v>399</v>
      </c>
      <c r="B37" s="410"/>
      <c r="C37" s="424" t="s">
        <v>541</v>
      </c>
      <c r="D37" s="424"/>
      <c r="E37" s="400"/>
      <c r="F37" s="425"/>
      <c r="G37" s="396"/>
      <c r="H37" s="396"/>
      <c r="I37" s="396"/>
      <c r="J37" s="396"/>
      <c r="K37" s="396"/>
      <c r="L37" s="396"/>
    </row>
    <row r="38" spans="1:12" s="385" customFormat="1" ht="24.75" customHeight="1">
      <c r="A38" s="409" t="s">
        <v>542</v>
      </c>
      <c r="B38" s="410"/>
      <c r="C38" s="589" t="s">
        <v>543</v>
      </c>
      <c r="D38" s="591"/>
      <c r="E38" s="592"/>
      <c r="F38" s="425"/>
      <c r="G38" s="396"/>
      <c r="H38" s="396"/>
      <c r="I38" s="396"/>
      <c r="J38" s="396"/>
      <c r="K38" s="396"/>
      <c r="L38" s="396"/>
    </row>
    <row r="39" spans="1:12" s="385" customFormat="1" ht="12.75" customHeight="1">
      <c r="A39" s="409" t="s">
        <v>403</v>
      </c>
      <c r="B39" s="410"/>
      <c r="C39" s="403" t="s">
        <v>544</v>
      </c>
      <c r="D39" s="406"/>
      <c r="E39" s="405"/>
      <c r="F39" s="425"/>
      <c r="G39" s="396"/>
      <c r="H39" s="396"/>
      <c r="I39" s="396"/>
      <c r="J39" s="396"/>
      <c r="K39" s="396"/>
      <c r="L39" s="396"/>
    </row>
    <row r="40" spans="1:12" s="385" customFormat="1" ht="24.75" customHeight="1">
      <c r="A40" s="409" t="s">
        <v>700</v>
      </c>
      <c r="B40" s="410"/>
      <c r="C40" s="589" t="s">
        <v>545</v>
      </c>
      <c r="D40" s="579"/>
      <c r="E40" s="580"/>
      <c r="F40" s="425"/>
      <c r="G40" s="396"/>
      <c r="H40" s="396"/>
      <c r="I40" s="396"/>
      <c r="J40" s="396"/>
      <c r="K40" s="396"/>
      <c r="L40" s="396"/>
    </row>
    <row r="41" spans="1:12" s="385" customFormat="1" ht="12.75" customHeight="1">
      <c r="A41" s="409" t="s">
        <v>701</v>
      </c>
      <c r="B41" s="410"/>
      <c r="C41" s="424" t="s">
        <v>546</v>
      </c>
      <c r="D41" s="424"/>
      <c r="E41" s="400"/>
      <c r="F41" s="425"/>
      <c r="G41" s="396">
        <v>-1014</v>
      </c>
      <c r="H41" s="396"/>
      <c r="I41" s="396">
        <f>G41</f>
        <v>-1014</v>
      </c>
      <c r="J41" s="396"/>
      <c r="K41" s="396"/>
      <c r="L41" s="396"/>
    </row>
    <row r="42" spans="1:12" s="385" customFormat="1" ht="12.75" customHeight="1">
      <c r="A42" s="397" t="s">
        <v>27</v>
      </c>
      <c r="B42" s="464" t="s">
        <v>547</v>
      </c>
      <c r="C42" s="422"/>
      <c r="D42" s="422"/>
      <c r="E42" s="423"/>
      <c r="F42" s="412"/>
      <c r="G42" s="480">
        <f>SUM(G43:G54)</f>
        <v>-3210301</v>
      </c>
      <c r="H42" s="449"/>
      <c r="I42" s="396">
        <f>G42</f>
        <v>-3210301</v>
      </c>
      <c r="J42" s="396"/>
      <c r="K42" s="396"/>
      <c r="L42" s="396"/>
    </row>
    <row r="43" spans="1:12" s="385" customFormat="1" ht="17.25" customHeight="1">
      <c r="A43" s="401" t="s">
        <v>425</v>
      </c>
      <c r="B43" s="402"/>
      <c r="C43" s="403" t="s">
        <v>234</v>
      </c>
      <c r="D43" s="394"/>
      <c r="E43" s="394"/>
      <c r="F43" s="426"/>
      <c r="G43" s="396">
        <v>-2720569</v>
      </c>
      <c r="H43" s="454" t="s">
        <v>702</v>
      </c>
      <c r="I43" s="396">
        <f>G43</f>
        <v>-2720569</v>
      </c>
      <c r="J43" s="396"/>
      <c r="K43" s="396"/>
      <c r="L43" s="396"/>
    </row>
    <row r="44" spans="1:12" s="385" customFormat="1" ht="12.75" customHeight="1">
      <c r="A44" s="401" t="s">
        <v>427</v>
      </c>
      <c r="B44" s="402"/>
      <c r="C44" s="404" t="s">
        <v>235</v>
      </c>
      <c r="D44" s="406"/>
      <c r="E44" s="406"/>
      <c r="F44" s="426"/>
      <c r="G44" s="396">
        <v>-248000</v>
      </c>
      <c r="H44" s="449" t="s">
        <v>703</v>
      </c>
      <c r="I44" s="396">
        <f>G44</f>
        <v>-248000</v>
      </c>
      <c r="J44" s="396"/>
      <c r="K44" s="396"/>
      <c r="L44" s="396"/>
    </row>
    <row r="45" spans="1:12" s="385" customFormat="1" ht="12.75" customHeight="1">
      <c r="A45" s="401" t="s">
        <v>429</v>
      </c>
      <c r="B45" s="402"/>
      <c r="C45" s="404" t="s">
        <v>255</v>
      </c>
      <c r="D45" s="406"/>
      <c r="E45" s="406"/>
      <c r="F45" s="426"/>
      <c r="G45" s="396">
        <v>-778</v>
      </c>
      <c r="H45" s="449"/>
      <c r="I45" s="396">
        <f>G45</f>
        <v>-778</v>
      </c>
      <c r="J45" s="396"/>
      <c r="K45" s="396"/>
      <c r="L45" s="396"/>
    </row>
    <row r="46" spans="1:12" s="385" customFormat="1" ht="12.75" customHeight="1">
      <c r="A46" s="401" t="s">
        <v>431</v>
      </c>
      <c r="B46" s="402"/>
      <c r="C46" s="404" t="s">
        <v>257</v>
      </c>
      <c r="D46" s="406"/>
      <c r="E46" s="406"/>
      <c r="F46" s="426"/>
      <c r="G46" s="396"/>
      <c r="H46" s="449"/>
      <c r="I46" s="396"/>
      <c r="J46" s="396"/>
      <c r="K46" s="396"/>
      <c r="L46" s="396"/>
    </row>
    <row r="47" spans="1:12" s="385" customFormat="1" ht="12.75" customHeight="1">
      <c r="A47" s="401" t="s">
        <v>433</v>
      </c>
      <c r="B47" s="402"/>
      <c r="C47" s="404" t="s">
        <v>259</v>
      </c>
      <c r="D47" s="406"/>
      <c r="E47" s="406"/>
      <c r="F47" s="412"/>
      <c r="G47" s="396">
        <v>-15365</v>
      </c>
      <c r="H47" s="396"/>
      <c r="I47" s="396">
        <f>G47</f>
        <v>-15365</v>
      </c>
      <c r="J47" s="396"/>
      <c r="K47" s="396"/>
      <c r="L47" s="396"/>
    </row>
    <row r="48" spans="1:12" s="385" customFormat="1" ht="12.75" customHeight="1">
      <c r="A48" s="401" t="s">
        <v>435</v>
      </c>
      <c r="B48" s="402"/>
      <c r="C48" s="403" t="s">
        <v>691</v>
      </c>
      <c r="D48" s="394"/>
      <c r="E48" s="394"/>
      <c r="F48" s="412"/>
      <c r="G48" s="396">
        <v>-45758</v>
      </c>
      <c r="H48" s="396"/>
      <c r="I48" s="396">
        <f>G48</f>
        <v>-45758</v>
      </c>
      <c r="J48" s="396"/>
      <c r="K48" s="396"/>
      <c r="L48" s="396"/>
    </row>
    <row r="49" spans="1:12" s="385" customFormat="1" ht="12.75" customHeight="1">
      <c r="A49" s="401" t="s">
        <v>548</v>
      </c>
      <c r="B49" s="402"/>
      <c r="C49" s="427" t="s">
        <v>262</v>
      </c>
      <c r="D49" s="405"/>
      <c r="E49" s="405"/>
      <c r="F49" s="412"/>
      <c r="G49" s="396">
        <v>-166086</v>
      </c>
      <c r="H49" s="396"/>
      <c r="I49" s="396">
        <f>G49</f>
        <v>-166086</v>
      </c>
      <c r="J49" s="396"/>
      <c r="K49" s="396"/>
      <c r="L49" s="396"/>
    </row>
    <row r="50" spans="1:12" s="385" customFormat="1" ht="12.75" customHeight="1">
      <c r="A50" s="401" t="s">
        <v>549</v>
      </c>
      <c r="B50" s="402"/>
      <c r="C50" s="427" t="s">
        <v>242</v>
      </c>
      <c r="D50" s="405"/>
      <c r="E50" s="405"/>
      <c r="F50" s="412"/>
      <c r="G50" s="396">
        <v>-10450</v>
      </c>
      <c r="H50" s="396"/>
      <c r="I50" s="396">
        <f>G50</f>
        <v>-10450</v>
      </c>
      <c r="J50" s="396"/>
      <c r="K50" s="396"/>
      <c r="L50" s="396"/>
    </row>
    <row r="51" spans="1:12" s="385" customFormat="1" ht="12.75" customHeight="1">
      <c r="A51" s="401" t="s">
        <v>550</v>
      </c>
      <c r="B51" s="402"/>
      <c r="C51" s="427" t="s">
        <v>244</v>
      </c>
      <c r="D51" s="405"/>
      <c r="E51" s="405"/>
      <c r="F51" s="412"/>
      <c r="G51" s="396"/>
      <c r="H51" s="396"/>
      <c r="I51" s="396"/>
      <c r="J51" s="396"/>
      <c r="K51" s="396"/>
      <c r="L51" s="396"/>
    </row>
    <row r="52" spans="1:12" s="385" customFormat="1" ht="12.75" customHeight="1">
      <c r="A52" s="401" t="s">
        <v>551</v>
      </c>
      <c r="B52" s="402"/>
      <c r="C52" s="427" t="s">
        <v>266</v>
      </c>
      <c r="D52" s="405"/>
      <c r="E52" s="405"/>
      <c r="F52" s="412"/>
      <c r="G52" s="396">
        <v>-1571</v>
      </c>
      <c r="H52" s="396"/>
      <c r="I52" s="396">
        <f>G52</f>
        <v>-1571</v>
      </c>
      <c r="J52" s="396"/>
      <c r="K52" s="396"/>
      <c r="L52" s="396"/>
    </row>
    <row r="53" spans="1:12" s="385" customFormat="1" ht="12.75" customHeight="1">
      <c r="A53" s="401" t="s">
        <v>552</v>
      </c>
      <c r="B53" s="402"/>
      <c r="C53" s="427" t="s">
        <v>692</v>
      </c>
      <c r="D53" s="405"/>
      <c r="E53" s="405"/>
      <c r="F53" s="412"/>
      <c r="G53" s="396"/>
      <c r="H53" s="396"/>
      <c r="I53" s="396"/>
      <c r="J53" s="396"/>
      <c r="K53" s="396"/>
      <c r="L53" s="396"/>
    </row>
    <row r="54" spans="1:12" s="385" customFormat="1" ht="12.75" customHeight="1">
      <c r="A54" s="401" t="s">
        <v>553</v>
      </c>
      <c r="B54" s="402"/>
      <c r="C54" s="427" t="s">
        <v>704</v>
      </c>
      <c r="D54" s="405"/>
      <c r="E54" s="405"/>
      <c r="F54" s="412"/>
      <c r="G54" s="396">
        <v>-1724</v>
      </c>
      <c r="H54" s="396"/>
      <c r="I54" s="396">
        <f>G54</f>
        <v>-1724</v>
      </c>
      <c r="J54" s="396"/>
      <c r="K54" s="396"/>
      <c r="L54" s="396"/>
    </row>
    <row r="55" spans="1:12" s="385" customFormat="1" ht="24.75" customHeight="1">
      <c r="A55" s="389" t="s">
        <v>31</v>
      </c>
      <c r="B55" s="577" t="s">
        <v>554</v>
      </c>
      <c r="C55" s="581"/>
      <c r="D55" s="579"/>
      <c r="E55" s="580"/>
      <c r="F55" s="425"/>
      <c r="G55" s="480">
        <f>G56</f>
        <v>-8554</v>
      </c>
      <c r="H55" s="396"/>
      <c r="I55" s="396">
        <f>G55</f>
        <v>-8554</v>
      </c>
      <c r="J55" s="396"/>
      <c r="K55" s="396"/>
      <c r="L55" s="396"/>
    </row>
    <row r="56" spans="1:12" s="385" customFormat="1" ht="24.75" customHeight="1">
      <c r="A56" s="397" t="s">
        <v>23</v>
      </c>
      <c r="B56" s="588" t="s">
        <v>555</v>
      </c>
      <c r="C56" s="589"/>
      <c r="D56" s="589"/>
      <c r="E56" s="603"/>
      <c r="F56" s="412"/>
      <c r="G56" s="396">
        <v>-8554</v>
      </c>
      <c r="H56" s="396"/>
      <c r="I56" s="396">
        <f>G56</f>
        <v>-8554</v>
      </c>
      <c r="J56" s="396"/>
      <c r="K56" s="396"/>
      <c r="L56" s="396"/>
    </row>
    <row r="57" spans="1:12" s="385" customFormat="1" ht="24.75" customHeight="1">
      <c r="A57" s="397" t="s">
        <v>25</v>
      </c>
      <c r="B57" s="593" t="s">
        <v>556</v>
      </c>
      <c r="C57" s="599"/>
      <c r="D57" s="599"/>
      <c r="E57" s="604"/>
      <c r="F57" s="412"/>
      <c r="G57" s="396"/>
      <c r="H57" s="396"/>
      <c r="I57" s="396"/>
      <c r="J57" s="396"/>
      <c r="K57" s="396"/>
      <c r="L57" s="396"/>
    </row>
    <row r="58" spans="1:12" s="385" customFormat="1" ht="12.75" customHeight="1">
      <c r="A58" s="397" t="s">
        <v>27</v>
      </c>
      <c r="B58" s="593" t="s">
        <v>557</v>
      </c>
      <c r="C58" s="599"/>
      <c r="D58" s="579"/>
      <c r="E58" s="580"/>
      <c r="F58" s="412"/>
      <c r="G58" s="396"/>
      <c r="H58" s="396"/>
      <c r="I58" s="396"/>
      <c r="J58" s="396"/>
      <c r="K58" s="396"/>
      <c r="L58" s="396"/>
    </row>
    <row r="59" spans="1:12" s="385" customFormat="1" ht="24.75" customHeight="1">
      <c r="A59" s="401" t="s">
        <v>425</v>
      </c>
      <c r="B59" s="402"/>
      <c r="C59" s="598" t="s">
        <v>558</v>
      </c>
      <c r="D59" s="579"/>
      <c r="E59" s="580"/>
      <c r="F59" s="412"/>
      <c r="G59" s="396"/>
      <c r="H59" s="396"/>
      <c r="I59" s="396"/>
      <c r="J59" s="396"/>
      <c r="K59" s="396"/>
      <c r="L59" s="396"/>
    </row>
    <row r="60" spans="1:12" s="385" customFormat="1" ht="24.75" customHeight="1">
      <c r="A60" s="413" t="s">
        <v>427</v>
      </c>
      <c r="B60" s="402"/>
      <c r="C60" s="598" t="s">
        <v>705</v>
      </c>
      <c r="D60" s="591"/>
      <c r="E60" s="592"/>
      <c r="F60" s="455"/>
      <c r="G60" s="456"/>
      <c r="H60" s="456"/>
      <c r="I60" s="396"/>
      <c r="J60" s="456"/>
      <c r="K60" s="456"/>
      <c r="L60" s="396"/>
    </row>
    <row r="61" spans="1:12" s="385" customFormat="1" ht="12.75" customHeight="1">
      <c r="A61" s="401" t="s">
        <v>429</v>
      </c>
      <c r="B61" s="402"/>
      <c r="C61" s="403" t="s">
        <v>559</v>
      </c>
      <c r="D61" s="404"/>
      <c r="E61" s="404"/>
      <c r="F61" s="426"/>
      <c r="G61" s="396"/>
      <c r="H61" s="396"/>
      <c r="I61" s="396"/>
      <c r="J61" s="396"/>
      <c r="K61" s="396"/>
      <c r="L61" s="396"/>
    </row>
    <row r="62" spans="1:12" s="385" customFormat="1" ht="12.75" customHeight="1">
      <c r="A62" s="397" t="s">
        <v>35</v>
      </c>
      <c r="B62" s="421" t="s">
        <v>560</v>
      </c>
      <c r="C62" s="422"/>
      <c r="D62" s="422"/>
      <c r="E62" s="423"/>
      <c r="F62" s="426"/>
      <c r="G62" s="396"/>
      <c r="H62" s="396"/>
      <c r="I62" s="396"/>
      <c r="J62" s="396"/>
      <c r="K62" s="396"/>
      <c r="L62" s="396"/>
    </row>
    <row r="63" spans="1:12" s="385" customFormat="1" ht="24.75" customHeight="1">
      <c r="A63" s="409" t="s">
        <v>472</v>
      </c>
      <c r="B63" s="410"/>
      <c r="C63" s="598" t="s">
        <v>558</v>
      </c>
      <c r="D63" s="579"/>
      <c r="E63" s="580"/>
      <c r="F63" s="457"/>
      <c r="G63" s="396"/>
      <c r="H63" s="396"/>
      <c r="I63" s="396"/>
      <c r="J63" s="396"/>
      <c r="K63" s="396"/>
      <c r="L63" s="396"/>
    </row>
    <row r="64" spans="1:12" s="385" customFormat="1" ht="24.75" customHeight="1">
      <c r="A64" s="409" t="s">
        <v>474</v>
      </c>
      <c r="B64" s="410"/>
      <c r="C64" s="598" t="s">
        <v>705</v>
      </c>
      <c r="D64" s="591"/>
      <c r="E64" s="592"/>
      <c r="F64" s="457"/>
      <c r="G64" s="396"/>
      <c r="H64" s="396"/>
      <c r="I64" s="396"/>
      <c r="J64" s="396"/>
      <c r="K64" s="396"/>
      <c r="L64" s="396"/>
    </row>
    <row r="65" spans="1:12" s="385" customFormat="1" ht="12.75" customHeight="1">
      <c r="A65" s="409" t="s">
        <v>561</v>
      </c>
      <c r="B65" s="410"/>
      <c r="C65" s="598" t="s">
        <v>559</v>
      </c>
      <c r="D65" s="591"/>
      <c r="E65" s="592"/>
      <c r="F65" s="457"/>
      <c r="G65" s="396"/>
      <c r="H65" s="396"/>
      <c r="I65" s="396"/>
      <c r="J65" s="396"/>
      <c r="K65" s="396"/>
      <c r="L65" s="396"/>
    </row>
    <row r="66" spans="1:12" s="385" customFormat="1" ht="24.75" customHeight="1">
      <c r="A66" s="397" t="s">
        <v>74</v>
      </c>
      <c r="B66" s="588" t="s">
        <v>148</v>
      </c>
      <c r="C66" s="589"/>
      <c r="D66" s="579"/>
      <c r="E66" s="580"/>
      <c r="F66" s="412"/>
      <c r="G66" s="396"/>
      <c r="H66" s="396"/>
      <c r="I66" s="396"/>
      <c r="J66" s="396"/>
      <c r="K66" s="396"/>
      <c r="L66" s="396"/>
    </row>
    <row r="67" spans="1:12" s="385" customFormat="1" ht="24.75" customHeight="1">
      <c r="A67" s="397" t="s">
        <v>76</v>
      </c>
      <c r="B67" s="593" t="s">
        <v>562</v>
      </c>
      <c r="C67" s="599"/>
      <c r="D67" s="591"/>
      <c r="E67" s="592"/>
      <c r="F67" s="426"/>
      <c r="G67" s="396"/>
      <c r="H67" s="396"/>
      <c r="I67" s="396"/>
      <c r="J67" s="396"/>
      <c r="K67" s="396"/>
      <c r="L67" s="396"/>
    </row>
    <row r="68" spans="1:12" s="385" customFormat="1" ht="24.75" customHeight="1">
      <c r="A68" s="397" t="s">
        <v>78</v>
      </c>
      <c r="B68" s="593" t="s">
        <v>149</v>
      </c>
      <c r="C68" s="599"/>
      <c r="D68" s="579"/>
      <c r="E68" s="580"/>
      <c r="F68" s="426"/>
      <c r="G68" s="396"/>
      <c r="H68" s="396"/>
      <c r="I68" s="396"/>
      <c r="J68" s="396"/>
      <c r="K68" s="396"/>
      <c r="L68" s="396"/>
    </row>
    <row r="69" spans="1:12" s="385" customFormat="1" ht="24.75" customHeight="1">
      <c r="A69" s="428" t="s">
        <v>80</v>
      </c>
      <c r="B69" s="600" t="s">
        <v>150</v>
      </c>
      <c r="C69" s="598"/>
      <c r="D69" s="601"/>
      <c r="E69" s="602"/>
      <c r="F69" s="426"/>
      <c r="G69" s="396"/>
      <c r="H69" s="396"/>
      <c r="I69" s="396"/>
      <c r="J69" s="396"/>
      <c r="K69" s="396"/>
      <c r="L69" s="396"/>
    </row>
    <row r="70" spans="1:12" s="385" customFormat="1" ht="24.75" customHeight="1">
      <c r="A70" s="389" t="s">
        <v>37</v>
      </c>
      <c r="B70" s="577" t="s">
        <v>563</v>
      </c>
      <c r="C70" s="581"/>
      <c r="D70" s="579"/>
      <c r="E70" s="580"/>
      <c r="F70" s="412"/>
      <c r="G70" s="480">
        <f>G74+G78+G81</f>
        <v>20504</v>
      </c>
      <c r="H70" s="396"/>
      <c r="I70" s="396">
        <f>G70</f>
        <v>20504</v>
      </c>
      <c r="J70" s="396"/>
      <c r="K70" s="396"/>
      <c r="L70" s="396"/>
    </row>
    <row r="71" spans="1:12" s="385" customFormat="1" ht="12.75" customHeight="1">
      <c r="A71" s="397" t="s">
        <v>23</v>
      </c>
      <c r="B71" s="458" t="s">
        <v>564</v>
      </c>
      <c r="C71" s="410"/>
      <c r="D71" s="410"/>
      <c r="E71" s="412"/>
      <c r="F71" s="412"/>
      <c r="G71" s="459"/>
      <c r="H71" s="396"/>
      <c r="I71" s="396"/>
      <c r="J71" s="396"/>
      <c r="K71" s="396"/>
      <c r="L71" s="396"/>
    </row>
    <row r="72" spans="1:12" s="385" customFormat="1" ht="12.75" customHeight="1">
      <c r="A72" s="397" t="s">
        <v>25</v>
      </c>
      <c r="B72" s="421" t="s">
        <v>151</v>
      </c>
      <c r="C72" s="460"/>
      <c r="D72" s="422"/>
      <c r="E72" s="423"/>
      <c r="F72" s="412"/>
      <c r="G72" s="396"/>
      <c r="H72" s="396"/>
      <c r="I72" s="396"/>
      <c r="J72" s="396"/>
      <c r="K72" s="396"/>
      <c r="L72" s="396"/>
    </row>
    <row r="73" spans="1:12" s="385" customFormat="1" ht="24.75" customHeight="1">
      <c r="A73" s="397" t="s">
        <v>27</v>
      </c>
      <c r="B73" s="588" t="s">
        <v>565</v>
      </c>
      <c r="C73" s="589"/>
      <c r="D73" s="579"/>
      <c r="E73" s="580"/>
      <c r="F73" s="412"/>
      <c r="G73" s="396"/>
      <c r="H73" s="396"/>
      <c r="I73" s="396"/>
      <c r="J73" s="396"/>
      <c r="K73" s="396"/>
      <c r="L73" s="396"/>
    </row>
    <row r="74" spans="1:12" s="385" customFormat="1" ht="30" customHeight="1">
      <c r="A74" s="397" t="s">
        <v>443</v>
      </c>
      <c r="B74" s="588" t="s">
        <v>693</v>
      </c>
      <c r="C74" s="590"/>
      <c r="D74" s="591"/>
      <c r="E74" s="592"/>
      <c r="F74" s="412"/>
      <c r="G74" s="459"/>
      <c r="H74" s="396"/>
      <c r="I74" s="396"/>
      <c r="J74" s="396"/>
      <c r="K74" s="396"/>
      <c r="L74" s="396"/>
    </row>
    <row r="75" spans="1:12" s="385" customFormat="1" ht="12.75">
      <c r="A75" s="409" t="s">
        <v>472</v>
      </c>
      <c r="B75" s="461"/>
      <c r="C75" s="462"/>
      <c r="D75" s="424" t="s">
        <v>529</v>
      </c>
      <c r="E75" s="400"/>
      <c r="F75" s="426"/>
      <c r="G75" s="396"/>
      <c r="H75" s="396"/>
      <c r="I75" s="396"/>
      <c r="J75" s="396"/>
      <c r="K75" s="396"/>
      <c r="L75" s="396"/>
    </row>
    <row r="76" spans="1:12" s="385" customFormat="1" ht="12.75" customHeight="1">
      <c r="A76" s="409" t="s">
        <v>474</v>
      </c>
      <c r="B76" s="410"/>
      <c r="C76" s="463"/>
      <c r="D76" s="424" t="s">
        <v>441</v>
      </c>
      <c r="E76" s="400"/>
      <c r="F76" s="412"/>
      <c r="G76" s="396"/>
      <c r="H76" s="396"/>
      <c r="I76" s="396"/>
      <c r="J76" s="396"/>
      <c r="K76" s="396"/>
      <c r="L76" s="396"/>
    </row>
    <row r="77" spans="1:12" s="385" customFormat="1" ht="24.75" customHeight="1">
      <c r="A77" s="409" t="s">
        <v>561</v>
      </c>
      <c r="B77" s="410"/>
      <c r="C77" s="450"/>
      <c r="D77" s="589" t="s">
        <v>694</v>
      </c>
      <c r="E77" s="592"/>
      <c r="F77" s="433"/>
      <c r="G77" s="396"/>
      <c r="H77" s="396"/>
      <c r="I77" s="396"/>
      <c r="J77" s="396"/>
      <c r="K77" s="396"/>
      <c r="L77" s="396"/>
    </row>
    <row r="78" spans="1:12" s="385" customFormat="1" ht="12.75" customHeight="1">
      <c r="A78" s="409" t="s">
        <v>566</v>
      </c>
      <c r="B78" s="410"/>
      <c r="C78" s="450"/>
      <c r="D78" s="424" t="s">
        <v>706</v>
      </c>
      <c r="E78" s="418"/>
      <c r="F78" s="412"/>
      <c r="G78" s="396">
        <v>8554</v>
      </c>
      <c r="H78" s="396"/>
      <c r="I78" s="396">
        <f>G78</f>
        <v>8554</v>
      </c>
      <c r="J78" s="396"/>
      <c r="K78" s="396"/>
      <c r="L78" s="396"/>
    </row>
    <row r="79" spans="1:12" s="385" customFormat="1" ht="27.75" customHeight="1">
      <c r="A79" s="409" t="s">
        <v>74</v>
      </c>
      <c r="B79" s="593" t="s">
        <v>567</v>
      </c>
      <c r="C79" s="594"/>
      <c r="D79" s="591"/>
      <c r="E79" s="592"/>
      <c r="F79" s="426"/>
      <c r="G79" s="396"/>
      <c r="H79" s="396"/>
      <c r="I79" s="396"/>
      <c r="J79" s="396"/>
      <c r="K79" s="396"/>
      <c r="L79" s="396"/>
    </row>
    <row r="80" spans="1:12" s="385" customFormat="1" ht="12.75">
      <c r="A80" s="409" t="s">
        <v>76</v>
      </c>
      <c r="B80" s="429" t="s">
        <v>568</v>
      </c>
      <c r="C80" s="417"/>
      <c r="D80" s="430"/>
      <c r="E80" s="431"/>
      <c r="F80" s="426"/>
      <c r="G80" s="396"/>
      <c r="H80" s="396"/>
      <c r="I80" s="396"/>
      <c r="J80" s="396"/>
      <c r="K80" s="396"/>
      <c r="L80" s="396"/>
    </row>
    <row r="81" spans="1:12" s="385" customFormat="1" ht="12.75">
      <c r="A81" s="409" t="s">
        <v>78</v>
      </c>
      <c r="B81" s="429" t="s">
        <v>569</v>
      </c>
      <c r="C81" s="417"/>
      <c r="D81" s="416"/>
      <c r="E81" s="432"/>
      <c r="F81" s="426"/>
      <c r="G81" s="396">
        <v>11950</v>
      </c>
      <c r="H81" s="449" t="s">
        <v>707</v>
      </c>
      <c r="I81" s="396">
        <f>G81</f>
        <v>11950</v>
      </c>
      <c r="J81" s="396"/>
      <c r="K81" s="396"/>
      <c r="L81" s="396"/>
    </row>
    <row r="82" spans="1:12" s="385" customFormat="1" ht="39" customHeight="1">
      <c r="A82" s="389" t="s">
        <v>39</v>
      </c>
      <c r="B82" s="595" t="s">
        <v>570</v>
      </c>
      <c r="C82" s="596"/>
      <c r="D82" s="596"/>
      <c r="E82" s="597"/>
      <c r="F82" s="433"/>
      <c r="G82" s="396">
        <v>55607</v>
      </c>
      <c r="H82" s="396"/>
      <c r="I82" s="396">
        <f>G82</f>
        <v>55607</v>
      </c>
      <c r="J82" s="396"/>
      <c r="K82" s="396"/>
      <c r="L82" s="396"/>
    </row>
    <row r="83" spans="1:12" s="385" customFormat="1" ht="24.75" customHeight="1">
      <c r="A83" s="389"/>
      <c r="B83" s="577" t="s">
        <v>571</v>
      </c>
      <c r="C83" s="578"/>
      <c r="D83" s="579"/>
      <c r="E83" s="580"/>
      <c r="F83" s="433"/>
      <c r="G83" s="481">
        <v>-19726</v>
      </c>
      <c r="H83" s="396"/>
      <c r="I83" s="396">
        <f>G83</f>
        <v>-19726</v>
      </c>
      <c r="J83" s="396"/>
      <c r="K83" s="396"/>
      <c r="L83" s="396"/>
    </row>
    <row r="84" spans="1:12" s="385" customFormat="1" ht="24.75" customHeight="1">
      <c r="A84" s="434"/>
      <c r="B84" s="577" t="s">
        <v>572</v>
      </c>
      <c r="C84" s="581"/>
      <c r="D84" s="579"/>
      <c r="E84" s="580"/>
      <c r="F84" s="412"/>
      <c r="G84" s="396">
        <v>39452</v>
      </c>
      <c r="H84" s="396"/>
      <c r="I84" s="396">
        <f>G84</f>
        <v>39452</v>
      </c>
      <c r="J84" s="396"/>
      <c r="K84" s="396"/>
      <c r="L84" s="396"/>
    </row>
    <row r="85" spans="1:12" s="385" customFormat="1" ht="24.75" customHeight="1">
      <c r="A85" s="435"/>
      <c r="B85" s="582" t="s">
        <v>573</v>
      </c>
      <c r="C85" s="583"/>
      <c r="D85" s="584"/>
      <c r="E85" s="585"/>
      <c r="F85" s="412"/>
      <c r="G85" s="480">
        <f>SUM(G84+G83)</f>
        <v>19726</v>
      </c>
      <c r="H85" s="396"/>
      <c r="I85" s="396">
        <f>G85</f>
        <v>19726</v>
      </c>
      <c r="J85" s="396"/>
      <c r="K85" s="396"/>
      <c r="L85" s="396"/>
    </row>
    <row r="86" spans="1:11" s="385" customFormat="1" ht="12.75">
      <c r="A86" s="436"/>
      <c r="B86" s="437"/>
      <c r="C86" s="437"/>
      <c r="D86" s="437"/>
      <c r="E86" s="437"/>
      <c r="F86" s="437"/>
      <c r="G86" s="382"/>
      <c r="H86" s="382"/>
      <c r="I86" s="382"/>
      <c r="J86" s="382"/>
      <c r="K86" s="382"/>
    </row>
    <row r="87" spans="1:11" s="385" customFormat="1" ht="12.75">
      <c r="A87" s="436"/>
      <c r="B87" s="437"/>
      <c r="C87" s="437"/>
      <c r="D87" s="437"/>
      <c r="E87" s="437"/>
      <c r="F87" s="437"/>
      <c r="G87" s="382"/>
      <c r="H87" s="382"/>
      <c r="I87" s="382"/>
      <c r="J87" s="382"/>
      <c r="K87" s="382"/>
    </row>
    <row r="88" spans="1:11" s="385" customFormat="1" ht="12.75">
      <c r="A88" s="438" t="s">
        <v>695</v>
      </c>
      <c r="B88" s="439"/>
      <c r="C88" s="439"/>
      <c r="D88" s="439"/>
      <c r="E88" s="439" t="s">
        <v>668</v>
      </c>
      <c r="F88" s="439"/>
      <c r="G88" s="439"/>
      <c r="H88" s="440"/>
      <c r="I88" s="441"/>
      <c r="J88" s="439" t="s">
        <v>669</v>
      </c>
      <c r="K88" s="439"/>
    </row>
    <row r="89" spans="1:11" s="385" customFormat="1" ht="25.5" customHeight="1">
      <c r="A89" s="586" t="s">
        <v>379</v>
      </c>
      <c r="B89" s="586"/>
      <c r="C89" s="586"/>
      <c r="D89" s="586"/>
      <c r="E89" s="586"/>
      <c r="F89" s="586"/>
      <c r="G89" s="586"/>
      <c r="H89" s="442" t="s">
        <v>574</v>
      </c>
      <c r="I89" s="388"/>
      <c r="J89" s="587" t="s">
        <v>49</v>
      </c>
      <c r="K89" s="587"/>
    </row>
    <row r="90" s="385" customFormat="1" ht="12.75"/>
    <row r="91" s="385" customFormat="1" ht="12.75">
      <c r="F91" s="382"/>
    </row>
    <row r="92" s="385" customFormat="1" ht="12.75">
      <c r="F92" s="382"/>
    </row>
    <row r="93" s="385" customFormat="1" ht="12.75">
      <c r="F93" s="382"/>
    </row>
    <row r="94" s="385" customFormat="1" ht="12.75">
      <c r="F94" s="382"/>
    </row>
    <row r="95" s="385" customFormat="1" ht="12.75">
      <c r="F95" s="382"/>
    </row>
    <row r="96" s="385" customFormat="1" ht="12.75">
      <c r="F96" s="382"/>
    </row>
    <row r="97" s="385" customFormat="1" ht="12.75">
      <c r="F97" s="382"/>
    </row>
    <row r="98" s="385" customFormat="1" ht="12.75">
      <c r="F98" s="382"/>
    </row>
    <row r="99" s="385" customFormat="1" ht="12.75">
      <c r="F99" s="382"/>
    </row>
    <row r="100" s="385" customFormat="1" ht="12.75">
      <c r="F100" s="382"/>
    </row>
    <row r="101" s="385" customFormat="1" ht="12.75">
      <c r="F101" s="382"/>
    </row>
    <row r="102" s="385" customFormat="1" ht="12.75">
      <c r="F102" s="382"/>
    </row>
    <row r="103" s="385" customFormat="1" ht="12.75">
      <c r="F103" s="382"/>
    </row>
    <row r="104" s="385" customFormat="1" ht="12.75">
      <c r="F104" s="382"/>
    </row>
    <row r="105" s="385" customFormat="1" ht="12.75">
      <c r="F105" s="382"/>
    </row>
    <row r="106" s="385" customFormat="1" ht="12.75">
      <c r="F106" s="382"/>
    </row>
    <row r="107" s="385" customFormat="1" ht="12.75">
      <c r="F107" s="382"/>
    </row>
    <row r="108" s="385" customFormat="1" ht="12.75">
      <c r="F108" s="382"/>
    </row>
    <row r="109" s="385" customFormat="1" ht="12.75">
      <c r="F109" s="382"/>
    </row>
    <row r="110" s="385" customFormat="1" ht="12.75">
      <c r="F110" s="382"/>
    </row>
    <row r="111" s="385" customFormat="1" ht="12.75">
      <c r="F111" s="382"/>
    </row>
    <row r="112" s="385" customFormat="1" ht="12.75">
      <c r="F112" s="382"/>
    </row>
    <row r="113" s="385" customFormat="1" ht="12.75">
      <c r="F113" s="382"/>
    </row>
  </sheetData>
  <sheetProtection/>
  <mergeCells count="45">
    <mergeCell ref="A5:L6"/>
    <mergeCell ref="A7:L7"/>
    <mergeCell ref="A8:L8"/>
    <mergeCell ref="A9:L9"/>
    <mergeCell ref="A10:L11"/>
    <mergeCell ref="A12:F12"/>
    <mergeCell ref="A13:L13"/>
    <mergeCell ref="A14:L14"/>
    <mergeCell ref="A16:L16"/>
    <mergeCell ref="A17:L17"/>
    <mergeCell ref="F18:L18"/>
    <mergeCell ref="A19:A20"/>
    <mergeCell ref="B19:E20"/>
    <mergeCell ref="F19:F20"/>
    <mergeCell ref="G19:I19"/>
    <mergeCell ref="J19:L19"/>
    <mergeCell ref="B21:E21"/>
    <mergeCell ref="B22:E22"/>
    <mergeCell ref="D27:E27"/>
    <mergeCell ref="C38:E38"/>
    <mergeCell ref="C40:E40"/>
    <mergeCell ref="B55:E55"/>
    <mergeCell ref="B56:E56"/>
    <mergeCell ref="B57:E57"/>
    <mergeCell ref="B58:E58"/>
    <mergeCell ref="C59:E59"/>
    <mergeCell ref="C60:E60"/>
    <mergeCell ref="C63:E63"/>
    <mergeCell ref="B82:E82"/>
    <mergeCell ref="C64:E64"/>
    <mergeCell ref="C65:E65"/>
    <mergeCell ref="B66:E66"/>
    <mergeCell ref="B67:E67"/>
    <mergeCell ref="B68:E68"/>
    <mergeCell ref="B69:E69"/>
    <mergeCell ref="B83:E83"/>
    <mergeCell ref="B84:E84"/>
    <mergeCell ref="B85:E85"/>
    <mergeCell ref="A89:G89"/>
    <mergeCell ref="J89:K89"/>
    <mergeCell ref="B70:E70"/>
    <mergeCell ref="B73:E73"/>
    <mergeCell ref="B74:E74"/>
    <mergeCell ref="D77:E77"/>
    <mergeCell ref="B79:E79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in="4" max="11" man="1"/>
    <brk id="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7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3.28125" style="33" customWidth="1"/>
    <col min="2" max="2" width="26.140625" style="33" customWidth="1"/>
    <col min="3" max="3" width="6.8515625" style="33" customWidth="1"/>
    <col min="4" max="6" width="9.140625" style="33" customWidth="1"/>
    <col min="7" max="7" width="10.140625" style="33" customWidth="1"/>
    <col min="8" max="8" width="9.140625" style="33" customWidth="1"/>
    <col min="9" max="9" width="10.57421875" style="33" customWidth="1"/>
    <col min="10" max="10" width="7.8515625" style="33" customWidth="1"/>
    <col min="11" max="16384" width="9.140625" style="33" customWidth="1"/>
  </cols>
  <sheetData>
    <row r="1" spans="1:10" ht="12.75">
      <c r="A1" s="73"/>
      <c r="B1" s="36"/>
      <c r="C1" s="36"/>
      <c r="D1" s="36"/>
      <c r="E1" s="36"/>
      <c r="F1" s="74" t="s">
        <v>359</v>
      </c>
      <c r="G1" s="36"/>
      <c r="H1" s="36"/>
      <c r="I1" s="36"/>
      <c r="J1" s="36"/>
    </row>
    <row r="2" spans="1:10" ht="12.75">
      <c r="A2" s="36"/>
      <c r="B2" s="36"/>
      <c r="C2" s="117"/>
      <c r="D2" s="117"/>
      <c r="E2" s="36"/>
      <c r="F2" s="74" t="s">
        <v>146</v>
      </c>
      <c r="G2" s="36"/>
      <c r="H2" s="36"/>
      <c r="I2" s="36"/>
      <c r="J2" s="36"/>
    </row>
    <row r="3" spans="1:10" ht="7.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2" ht="18.75" customHeight="1">
      <c r="A4" s="637" t="s">
        <v>665</v>
      </c>
      <c r="B4" s="637"/>
      <c r="C4" s="637"/>
      <c r="D4" s="637"/>
      <c r="E4" s="637"/>
      <c r="F4" s="637"/>
      <c r="G4" s="637"/>
      <c r="H4" s="637"/>
      <c r="I4" s="637"/>
      <c r="J4" s="637"/>
      <c r="K4" s="236"/>
      <c r="L4" s="236"/>
    </row>
    <row r="5" spans="1:12" ht="15" customHeight="1">
      <c r="A5" s="636" t="s">
        <v>14</v>
      </c>
      <c r="B5" s="636"/>
      <c r="C5" s="636"/>
      <c r="D5" s="636"/>
      <c r="E5" s="636"/>
      <c r="F5" s="636"/>
      <c r="G5" s="636"/>
      <c r="H5" s="636"/>
      <c r="I5" s="636"/>
      <c r="J5" s="636"/>
      <c r="K5" s="237"/>
      <c r="L5" s="237"/>
    </row>
    <row r="6" spans="1:12" ht="11.25" customHeight="1">
      <c r="A6" s="638" t="s">
        <v>679</v>
      </c>
      <c r="B6" s="638"/>
      <c r="C6" s="638"/>
      <c r="D6" s="638"/>
      <c r="E6" s="638"/>
      <c r="F6" s="638"/>
      <c r="G6" s="638"/>
      <c r="H6" s="638"/>
      <c r="I6" s="638"/>
      <c r="J6" s="638"/>
      <c r="K6" s="236"/>
      <c r="L6" s="236"/>
    </row>
    <row r="7" spans="1:12" ht="27.75" customHeight="1">
      <c r="A7" s="635" t="s">
        <v>360</v>
      </c>
      <c r="B7" s="635"/>
      <c r="C7" s="635"/>
      <c r="D7" s="635"/>
      <c r="E7" s="635"/>
      <c r="F7" s="635"/>
      <c r="G7" s="635"/>
      <c r="H7" s="635"/>
      <c r="I7" s="635"/>
      <c r="J7" s="635"/>
      <c r="K7" s="238"/>
      <c r="L7" s="238"/>
    </row>
    <row r="8" spans="1:12" ht="10.5" customHeight="1">
      <c r="A8" s="632"/>
      <c r="B8" s="632"/>
      <c r="C8" s="632"/>
      <c r="D8" s="632"/>
      <c r="E8" s="632"/>
      <c r="F8" s="632"/>
      <c r="G8" s="632"/>
      <c r="H8" s="632"/>
      <c r="I8" s="632"/>
      <c r="J8" s="632"/>
      <c r="K8" s="238"/>
      <c r="L8" s="238"/>
    </row>
    <row r="9" spans="1:12" ht="14.25" customHeight="1">
      <c r="A9" s="640" t="s">
        <v>361</v>
      </c>
      <c r="B9" s="640"/>
      <c r="C9" s="640"/>
      <c r="D9" s="640"/>
      <c r="E9" s="640"/>
      <c r="F9" s="640"/>
      <c r="G9" s="640"/>
      <c r="H9" s="640"/>
      <c r="I9" s="640"/>
      <c r="J9" s="640"/>
      <c r="K9" s="239"/>
      <c r="L9" s="239"/>
    </row>
    <row r="10" spans="1:12" ht="15.75">
      <c r="A10" s="629" t="s">
        <v>678</v>
      </c>
      <c r="B10" s="629"/>
      <c r="C10" s="629"/>
      <c r="D10" s="629"/>
      <c r="E10" s="629"/>
      <c r="F10" s="629"/>
      <c r="G10" s="629"/>
      <c r="H10" s="629"/>
      <c r="I10" s="629"/>
      <c r="J10" s="629"/>
      <c r="K10" s="236"/>
      <c r="L10" s="236"/>
    </row>
    <row r="11" spans="1:12" ht="15.75">
      <c r="A11" s="637" t="s">
        <v>711</v>
      </c>
      <c r="B11" s="637"/>
      <c r="C11" s="637"/>
      <c r="D11" s="637"/>
      <c r="E11" s="637"/>
      <c r="F11" s="637"/>
      <c r="G11" s="637"/>
      <c r="H11" s="637"/>
      <c r="I11" s="637"/>
      <c r="J11" s="637"/>
      <c r="K11" s="236"/>
      <c r="L11" s="236"/>
    </row>
    <row r="12" spans="1:12" ht="13.5" customHeight="1">
      <c r="A12" s="240"/>
      <c r="B12" s="240"/>
      <c r="C12" s="639" t="s">
        <v>16</v>
      </c>
      <c r="D12" s="639"/>
      <c r="E12" s="639"/>
      <c r="F12" s="240"/>
      <c r="G12" s="240"/>
      <c r="H12" s="240"/>
      <c r="I12" s="240"/>
      <c r="J12" s="240"/>
      <c r="K12" s="236"/>
      <c r="L12" s="236"/>
    </row>
    <row r="13" spans="1:10" ht="12.75">
      <c r="A13" s="241"/>
      <c r="B13" s="241"/>
      <c r="C13" s="241"/>
      <c r="D13" s="241"/>
      <c r="E13" s="118" t="s">
        <v>362</v>
      </c>
      <c r="F13" s="75"/>
      <c r="G13" s="75"/>
      <c r="H13" s="75"/>
      <c r="I13" s="75"/>
      <c r="J13" s="75"/>
    </row>
    <row r="14" spans="1:10" ht="13.5" customHeight="1">
      <c r="A14" s="627" t="s">
        <v>17</v>
      </c>
      <c r="B14" s="633" t="s">
        <v>18</v>
      </c>
      <c r="C14" s="633" t="s">
        <v>363</v>
      </c>
      <c r="D14" s="633" t="s">
        <v>576</v>
      </c>
      <c r="E14" s="633"/>
      <c r="F14" s="633"/>
      <c r="G14" s="633"/>
      <c r="H14" s="633"/>
      <c r="I14" s="630" t="s">
        <v>158</v>
      </c>
      <c r="J14" s="633" t="s">
        <v>364</v>
      </c>
    </row>
    <row r="15" spans="1:10" ht="73.5" customHeight="1">
      <c r="A15" s="628"/>
      <c r="B15" s="633"/>
      <c r="C15" s="633"/>
      <c r="D15" s="20" t="s">
        <v>365</v>
      </c>
      <c r="E15" s="20" t="s">
        <v>366</v>
      </c>
      <c r="F15" s="20" t="s">
        <v>367</v>
      </c>
      <c r="G15" s="20" t="s">
        <v>368</v>
      </c>
      <c r="H15" s="20" t="s">
        <v>369</v>
      </c>
      <c r="I15" s="631"/>
      <c r="J15" s="633"/>
    </row>
    <row r="16" spans="1:10" ht="12.75">
      <c r="A16" s="119">
        <v>1</v>
      </c>
      <c r="B16" s="120">
        <v>2</v>
      </c>
      <c r="C16" s="120">
        <v>3</v>
      </c>
      <c r="D16" s="119">
        <v>4</v>
      </c>
      <c r="E16" s="120">
        <v>5</v>
      </c>
      <c r="F16" s="119">
        <v>6</v>
      </c>
      <c r="G16" s="120">
        <v>7</v>
      </c>
      <c r="H16" s="119">
        <v>8</v>
      </c>
      <c r="I16" s="80">
        <v>9</v>
      </c>
      <c r="J16" s="121">
        <v>10</v>
      </c>
    </row>
    <row r="17" spans="1:10" ht="15.75">
      <c r="A17" s="20" t="s">
        <v>118</v>
      </c>
      <c r="B17" s="122" t="s">
        <v>337</v>
      </c>
      <c r="C17" s="123"/>
      <c r="D17" s="20"/>
      <c r="E17" s="7"/>
      <c r="F17" s="7"/>
      <c r="G17" s="20"/>
      <c r="H17" s="7"/>
      <c r="I17" s="81"/>
      <c r="J17" s="7"/>
    </row>
    <row r="18" spans="1:10" ht="38.25">
      <c r="A18" s="22" t="s">
        <v>133</v>
      </c>
      <c r="B18" s="23" t="s">
        <v>370</v>
      </c>
      <c r="C18" s="123"/>
      <c r="D18" s="124" t="s">
        <v>371</v>
      </c>
      <c r="E18" s="124"/>
      <c r="F18" s="124" t="s">
        <v>371</v>
      </c>
      <c r="G18" s="124" t="s">
        <v>371</v>
      </c>
      <c r="H18" s="124" t="s">
        <v>371</v>
      </c>
      <c r="I18" s="81"/>
      <c r="J18" s="124" t="s">
        <v>371</v>
      </c>
    </row>
    <row r="19" spans="1:10" ht="38.25">
      <c r="A19" s="22" t="s">
        <v>168</v>
      </c>
      <c r="B19" s="23" t="s">
        <v>372</v>
      </c>
      <c r="C19" s="123"/>
      <c r="D19" s="124" t="s">
        <v>371</v>
      </c>
      <c r="E19" s="124"/>
      <c r="F19" s="124" t="s">
        <v>371</v>
      </c>
      <c r="G19" s="124" t="s">
        <v>371</v>
      </c>
      <c r="H19" s="124" t="s">
        <v>371</v>
      </c>
      <c r="I19" s="81"/>
      <c r="J19" s="124" t="s">
        <v>371</v>
      </c>
    </row>
    <row r="20" spans="1:10" ht="25.5">
      <c r="A20" s="22" t="s">
        <v>176</v>
      </c>
      <c r="B20" s="23" t="s">
        <v>373</v>
      </c>
      <c r="C20" s="125"/>
      <c r="D20" s="124" t="s">
        <v>371</v>
      </c>
      <c r="E20" s="124"/>
      <c r="F20" s="124" t="s">
        <v>371</v>
      </c>
      <c r="G20" s="124" t="s">
        <v>371</v>
      </c>
      <c r="H20" s="126"/>
      <c r="I20" s="81"/>
      <c r="J20" s="124" t="s">
        <v>371</v>
      </c>
    </row>
    <row r="21" spans="1:10" ht="15.75">
      <c r="A21" s="22" t="s">
        <v>178</v>
      </c>
      <c r="B21" s="23" t="s">
        <v>374</v>
      </c>
      <c r="C21" s="125"/>
      <c r="D21" s="124" t="s">
        <v>371</v>
      </c>
      <c r="E21" s="124" t="s">
        <v>371</v>
      </c>
      <c r="F21" s="124"/>
      <c r="G21" s="124" t="s">
        <v>371</v>
      </c>
      <c r="H21" s="124" t="s">
        <v>371</v>
      </c>
      <c r="I21" s="81"/>
      <c r="J21" s="124" t="s">
        <v>371</v>
      </c>
    </row>
    <row r="22" spans="1:10" ht="15.75">
      <c r="A22" s="22" t="s">
        <v>180</v>
      </c>
      <c r="B22" s="23" t="s">
        <v>375</v>
      </c>
      <c r="C22" s="125"/>
      <c r="D22" s="124" t="s">
        <v>371</v>
      </c>
      <c r="E22" s="124" t="s">
        <v>371</v>
      </c>
      <c r="F22" s="124"/>
      <c r="G22" s="124" t="s">
        <v>371</v>
      </c>
      <c r="H22" s="124" t="s">
        <v>371</v>
      </c>
      <c r="I22" s="81"/>
      <c r="J22" s="124" t="s">
        <v>371</v>
      </c>
    </row>
    <row r="23" spans="1:10" ht="25.5">
      <c r="A23" s="22" t="s">
        <v>183</v>
      </c>
      <c r="B23" s="23" t="s">
        <v>376</v>
      </c>
      <c r="C23" s="125"/>
      <c r="D23" s="124"/>
      <c r="E23" s="124" t="s">
        <v>371</v>
      </c>
      <c r="F23" s="124" t="s">
        <v>371</v>
      </c>
      <c r="G23" s="124" t="s">
        <v>371</v>
      </c>
      <c r="H23" s="124" t="s">
        <v>371</v>
      </c>
      <c r="I23" s="81"/>
      <c r="J23" s="22"/>
    </row>
    <row r="24" spans="1:10" ht="25.5">
      <c r="A24" s="22" t="s">
        <v>185</v>
      </c>
      <c r="B24" s="23" t="s">
        <v>377</v>
      </c>
      <c r="C24" s="123"/>
      <c r="D24" s="124" t="s">
        <v>371</v>
      </c>
      <c r="E24" s="124" t="s">
        <v>371</v>
      </c>
      <c r="F24" s="124" t="s">
        <v>371</v>
      </c>
      <c r="G24" s="124"/>
      <c r="H24" s="124"/>
      <c r="I24" s="81"/>
      <c r="J24" s="22"/>
    </row>
    <row r="25" spans="1:10" ht="15.75">
      <c r="A25" s="20" t="s">
        <v>187</v>
      </c>
      <c r="B25" s="127" t="s">
        <v>577</v>
      </c>
      <c r="C25" s="123"/>
      <c r="D25" s="124"/>
      <c r="E25" s="22"/>
      <c r="F25" s="22"/>
      <c r="G25" s="124"/>
      <c r="H25" s="215"/>
      <c r="I25" s="81"/>
      <c r="J25" s="20"/>
    </row>
    <row r="26" spans="1:10" ht="38.25">
      <c r="A26" s="22" t="s">
        <v>192</v>
      </c>
      <c r="B26" s="23" t="s">
        <v>370</v>
      </c>
      <c r="C26" s="123"/>
      <c r="D26" s="124" t="s">
        <v>371</v>
      </c>
      <c r="E26" s="124"/>
      <c r="F26" s="124" t="s">
        <v>371</v>
      </c>
      <c r="G26" s="124" t="s">
        <v>371</v>
      </c>
      <c r="H26" s="124" t="s">
        <v>371</v>
      </c>
      <c r="I26" s="81"/>
      <c r="J26" s="124" t="s">
        <v>371</v>
      </c>
    </row>
    <row r="27" spans="1:10" ht="38.25">
      <c r="A27" s="22" t="s">
        <v>193</v>
      </c>
      <c r="B27" s="23" t="s">
        <v>372</v>
      </c>
      <c r="C27" s="123"/>
      <c r="D27" s="124" t="s">
        <v>371</v>
      </c>
      <c r="E27" s="124"/>
      <c r="F27" s="124" t="s">
        <v>371</v>
      </c>
      <c r="G27" s="124" t="s">
        <v>371</v>
      </c>
      <c r="H27" s="124" t="s">
        <v>371</v>
      </c>
      <c r="I27" s="81"/>
      <c r="J27" s="124" t="s">
        <v>371</v>
      </c>
    </row>
    <row r="28" spans="1:10" ht="25.5">
      <c r="A28" s="22" t="s">
        <v>195</v>
      </c>
      <c r="B28" s="23" t="s">
        <v>373</v>
      </c>
      <c r="C28" s="123"/>
      <c r="D28" s="124" t="s">
        <v>371</v>
      </c>
      <c r="E28" s="124"/>
      <c r="F28" s="124" t="s">
        <v>371</v>
      </c>
      <c r="G28" s="124" t="s">
        <v>371</v>
      </c>
      <c r="H28" s="124">
        <v>9736</v>
      </c>
      <c r="I28" s="484">
        <f>H28</f>
        <v>9736</v>
      </c>
      <c r="J28" s="124" t="s">
        <v>371</v>
      </c>
    </row>
    <row r="29" spans="1:10" ht="15.75">
      <c r="A29" s="22" t="s">
        <v>197</v>
      </c>
      <c r="B29" s="23" t="s">
        <v>374</v>
      </c>
      <c r="C29" s="123"/>
      <c r="D29" s="124" t="s">
        <v>371</v>
      </c>
      <c r="E29" s="124" t="s">
        <v>371</v>
      </c>
      <c r="F29" s="124"/>
      <c r="G29" s="124" t="s">
        <v>371</v>
      </c>
      <c r="H29" s="124" t="s">
        <v>371</v>
      </c>
      <c r="I29" s="81"/>
      <c r="J29" s="124" t="s">
        <v>371</v>
      </c>
    </row>
    <row r="30" spans="1:10" ht="15.75">
      <c r="A30" s="22" t="s">
        <v>199</v>
      </c>
      <c r="B30" s="23" t="s">
        <v>375</v>
      </c>
      <c r="C30" s="123"/>
      <c r="D30" s="124" t="s">
        <v>371</v>
      </c>
      <c r="E30" s="124" t="s">
        <v>371</v>
      </c>
      <c r="F30" s="124"/>
      <c r="G30" s="124" t="s">
        <v>371</v>
      </c>
      <c r="H30" s="124" t="s">
        <v>371</v>
      </c>
      <c r="I30" s="81"/>
      <c r="J30" s="124" t="s">
        <v>371</v>
      </c>
    </row>
    <row r="31" spans="1:10" ht="25.5">
      <c r="A31" s="22" t="s">
        <v>201</v>
      </c>
      <c r="B31" s="23" t="s">
        <v>378</v>
      </c>
      <c r="C31" s="123"/>
      <c r="D31" s="124">
        <v>200</v>
      </c>
      <c r="E31" s="124" t="s">
        <v>371</v>
      </c>
      <c r="F31" s="124" t="s">
        <v>371</v>
      </c>
      <c r="G31" s="124" t="s">
        <v>371</v>
      </c>
      <c r="H31" s="124" t="s">
        <v>371</v>
      </c>
      <c r="I31" s="484">
        <f>D31</f>
        <v>200</v>
      </c>
      <c r="J31" s="22"/>
    </row>
    <row r="32" spans="1:10" ht="25.5">
      <c r="A32" s="22" t="s">
        <v>203</v>
      </c>
      <c r="B32" s="23" t="s">
        <v>377</v>
      </c>
      <c r="C32" s="123"/>
      <c r="D32" s="124" t="s">
        <v>371</v>
      </c>
      <c r="E32" s="124" t="s">
        <v>371</v>
      </c>
      <c r="F32" s="124" t="s">
        <v>371</v>
      </c>
      <c r="G32" s="124"/>
      <c r="H32" s="215">
        <v>12910</v>
      </c>
      <c r="I32" s="484">
        <f>H32</f>
        <v>12910</v>
      </c>
      <c r="J32" s="22"/>
    </row>
    <row r="33" spans="1:10" ht="15.75" customHeight="1">
      <c r="A33" s="20" t="s">
        <v>208</v>
      </c>
      <c r="B33" s="127" t="s">
        <v>710</v>
      </c>
      <c r="C33" s="123"/>
      <c r="D33" s="483">
        <f>D31</f>
        <v>200</v>
      </c>
      <c r="E33" s="20"/>
      <c r="F33" s="20"/>
      <c r="G33" s="7"/>
      <c r="H33" s="485">
        <f>SUM(H28+H32)</f>
        <v>22646</v>
      </c>
      <c r="I33" s="484">
        <f>SUM(I25:I32)</f>
        <v>22846</v>
      </c>
      <c r="J33" s="20"/>
    </row>
    <row r="34" spans="1:10" ht="7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s="6" customFormat="1" ht="15.75">
      <c r="A35" s="515" t="s">
        <v>668</v>
      </c>
      <c r="B35" s="515"/>
      <c r="C35" s="515"/>
      <c r="D35" s="515"/>
      <c r="E35" s="515"/>
      <c r="F35" s="515"/>
      <c r="G35" s="515"/>
      <c r="H35" s="540" t="s">
        <v>669</v>
      </c>
      <c r="I35" s="540"/>
      <c r="J35" s="540"/>
    </row>
    <row r="36" spans="1:10" ht="30.75" customHeight="1">
      <c r="A36" s="635" t="s">
        <v>379</v>
      </c>
      <c r="B36" s="635"/>
      <c r="C36" s="635"/>
      <c r="D36" s="40"/>
      <c r="E36" s="636" t="s">
        <v>380</v>
      </c>
      <c r="F36" s="636"/>
      <c r="G36" s="36"/>
      <c r="H36" s="636" t="s">
        <v>49</v>
      </c>
      <c r="I36" s="636"/>
      <c r="J36" s="636"/>
    </row>
    <row r="37" spans="1:10" ht="12.75">
      <c r="A37" s="634" t="s">
        <v>381</v>
      </c>
      <c r="B37" s="634"/>
      <c r="C37" s="36"/>
      <c r="D37" s="36"/>
      <c r="E37" s="36"/>
      <c r="F37" s="36"/>
      <c r="G37" s="36"/>
      <c r="H37" s="36"/>
      <c r="I37" s="36"/>
      <c r="J37" s="36"/>
    </row>
  </sheetData>
  <sheetProtection/>
  <mergeCells count="21">
    <mergeCell ref="A9:J9"/>
    <mergeCell ref="J14:J15"/>
    <mergeCell ref="A11:J11"/>
    <mergeCell ref="B14:B15"/>
    <mergeCell ref="C14:C15"/>
    <mergeCell ref="A35:G35"/>
    <mergeCell ref="A4:J4"/>
    <mergeCell ref="A5:J5"/>
    <mergeCell ref="A6:J6"/>
    <mergeCell ref="A7:J7"/>
    <mergeCell ref="C12:E12"/>
    <mergeCell ref="A14:A15"/>
    <mergeCell ref="A10:J10"/>
    <mergeCell ref="I14:I15"/>
    <mergeCell ref="A8:J8"/>
    <mergeCell ref="D14:H14"/>
    <mergeCell ref="A37:B37"/>
    <mergeCell ref="H35:J35"/>
    <mergeCell ref="A36:C36"/>
    <mergeCell ref="E36:F36"/>
    <mergeCell ref="H36:J36"/>
  </mergeCells>
  <printOptions/>
  <pageMargins left="0.15748031496062992" right="0.15748031496062992" top="0.5905511811023623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57421875" style="14" customWidth="1"/>
    <col min="2" max="2" width="1.8515625" style="14" customWidth="1"/>
    <col min="3" max="3" width="52.00390625" style="14" customWidth="1"/>
    <col min="4" max="5" width="15.7109375" style="14" customWidth="1"/>
    <col min="6" max="16384" width="9.140625" style="14" customWidth="1"/>
  </cols>
  <sheetData>
    <row r="1" ht="12.75">
      <c r="D1" s="13"/>
    </row>
    <row r="2" spans="1:5" ht="12.75">
      <c r="A2" s="39"/>
      <c r="B2" s="39"/>
      <c r="C2" s="39"/>
      <c r="E2" s="16" t="s">
        <v>113</v>
      </c>
    </row>
    <row r="3" spans="1:5" ht="12.75">
      <c r="A3" s="39"/>
      <c r="B3" s="39"/>
      <c r="C3" s="17"/>
      <c r="D3" s="18" t="s">
        <v>114</v>
      </c>
      <c r="E3" s="18"/>
    </row>
    <row r="4" spans="1:5" ht="15.75">
      <c r="A4" s="39"/>
      <c r="B4" s="39"/>
      <c r="C4" s="227" t="s">
        <v>665</v>
      </c>
      <c r="D4" s="18"/>
      <c r="E4" s="18"/>
    </row>
    <row r="5" spans="1:5" ht="33" customHeight="1">
      <c r="A5" s="644" t="s">
        <v>115</v>
      </c>
      <c r="B5" s="644"/>
      <c r="C5" s="644"/>
      <c r="D5" s="644"/>
      <c r="E5" s="644"/>
    </row>
    <row r="6" spans="1:5" ht="12.75" customHeight="1">
      <c r="A6" s="19"/>
      <c r="B6" s="19"/>
      <c r="C6" s="19"/>
      <c r="D6" s="19"/>
      <c r="E6" s="19"/>
    </row>
    <row r="7" spans="1:5" ht="15" customHeight="1">
      <c r="A7" s="644" t="s">
        <v>116</v>
      </c>
      <c r="B7" s="644"/>
      <c r="C7" s="644"/>
      <c r="D7" s="644"/>
      <c r="E7" s="644"/>
    </row>
    <row r="8" spans="1:11" ht="15.75">
      <c r="A8" s="39"/>
      <c r="B8" s="39"/>
      <c r="C8" s="227" t="s">
        <v>667</v>
      </c>
      <c r="D8" s="227"/>
      <c r="E8" s="227"/>
      <c r="F8" s="227"/>
      <c r="G8" s="227"/>
      <c r="H8" s="227"/>
      <c r="I8" s="227"/>
      <c r="J8" s="227"/>
      <c r="K8" s="227"/>
    </row>
    <row r="9" spans="1:5" ht="38.25">
      <c r="A9" s="20" t="s">
        <v>17</v>
      </c>
      <c r="B9" s="633" t="s">
        <v>117</v>
      </c>
      <c r="C9" s="645"/>
      <c r="D9" s="20" t="s">
        <v>19</v>
      </c>
      <c r="E9" s="20" t="s">
        <v>20</v>
      </c>
    </row>
    <row r="10" spans="1:5" ht="12.75">
      <c r="A10" s="21">
        <v>1</v>
      </c>
      <c r="B10" s="646">
        <v>2</v>
      </c>
      <c r="C10" s="647"/>
      <c r="D10" s="21">
        <v>3</v>
      </c>
      <c r="E10" s="21">
        <v>4</v>
      </c>
    </row>
    <row r="11" spans="1:5" ht="15.75">
      <c r="A11" s="20" t="s">
        <v>118</v>
      </c>
      <c r="B11" s="648" t="s">
        <v>29</v>
      </c>
      <c r="C11" s="649"/>
      <c r="D11" s="514">
        <f>SUM(D12:D18)</f>
        <v>54130</v>
      </c>
      <c r="E11" s="320">
        <f>SUM(E12:E18)</f>
        <v>0</v>
      </c>
    </row>
    <row r="12" spans="1:5" ht="15.75">
      <c r="A12" s="22" t="s">
        <v>119</v>
      </c>
      <c r="B12" s="24"/>
      <c r="C12" s="25" t="s">
        <v>120</v>
      </c>
      <c r="D12" s="321"/>
      <c r="E12" s="321"/>
    </row>
    <row r="13" spans="1:5" ht="15.75">
      <c r="A13" s="22" t="s">
        <v>121</v>
      </c>
      <c r="B13" s="24"/>
      <c r="C13" s="25" t="s">
        <v>122</v>
      </c>
      <c r="D13" s="321"/>
      <c r="E13" s="321"/>
    </row>
    <row r="14" spans="1:5" ht="15.75">
      <c r="A14" s="22" t="s">
        <v>123</v>
      </c>
      <c r="B14" s="26"/>
      <c r="C14" s="25" t="s">
        <v>124</v>
      </c>
      <c r="D14" s="321"/>
      <c r="E14" s="321"/>
    </row>
    <row r="15" spans="1:5" ht="15.75">
      <c r="A15" s="27" t="s">
        <v>125</v>
      </c>
      <c r="B15" s="318"/>
      <c r="C15" s="28" t="s">
        <v>126</v>
      </c>
      <c r="D15" s="321"/>
      <c r="E15" s="321"/>
    </row>
    <row r="16" spans="1:5" ht="25.5">
      <c r="A16" s="29" t="s">
        <v>127</v>
      </c>
      <c r="B16" s="318"/>
      <c r="C16" s="25" t="s">
        <v>128</v>
      </c>
      <c r="D16" s="321"/>
      <c r="E16" s="321"/>
    </row>
    <row r="17" spans="1:5" ht="15.75">
      <c r="A17" s="29" t="s">
        <v>129</v>
      </c>
      <c r="B17" s="318"/>
      <c r="C17" s="25" t="s">
        <v>130</v>
      </c>
      <c r="D17" s="321">
        <v>54130</v>
      </c>
      <c r="E17" s="321"/>
    </row>
    <row r="18" spans="1:5" ht="15.75">
      <c r="A18" s="27" t="s">
        <v>131</v>
      </c>
      <c r="B18" s="318"/>
      <c r="C18" s="25" t="s">
        <v>132</v>
      </c>
      <c r="D18" s="321"/>
      <c r="E18" s="321"/>
    </row>
    <row r="19" spans="1:5" ht="15.75">
      <c r="A19" s="20" t="s">
        <v>133</v>
      </c>
      <c r="B19" s="650" t="s">
        <v>92</v>
      </c>
      <c r="C19" s="651"/>
      <c r="D19" s="486">
        <f>SUM(D20:D24)</f>
        <v>0</v>
      </c>
      <c r="E19" s="323">
        <f>SUM(E20:E24)</f>
        <v>0</v>
      </c>
    </row>
    <row r="20" spans="1:5" ht="15.75">
      <c r="A20" s="22" t="s">
        <v>134</v>
      </c>
      <c r="B20" s="30"/>
      <c r="C20" s="28" t="s">
        <v>135</v>
      </c>
      <c r="D20" s="320"/>
      <c r="E20" s="322"/>
    </row>
    <row r="21" spans="1:5" ht="25.5">
      <c r="A21" s="22" t="s">
        <v>136</v>
      </c>
      <c r="B21" s="30"/>
      <c r="C21" s="25" t="s">
        <v>128</v>
      </c>
      <c r="D21" s="320"/>
      <c r="E21" s="322"/>
    </row>
    <row r="22" spans="1:5" ht="15.75">
      <c r="A22" s="22" t="s">
        <v>137</v>
      </c>
      <c r="B22" s="26"/>
      <c r="C22" s="31" t="s">
        <v>138</v>
      </c>
      <c r="D22" s="373"/>
      <c r="E22" s="322"/>
    </row>
    <row r="23" spans="1:5" ht="15.75">
      <c r="A23" s="22" t="s">
        <v>139</v>
      </c>
      <c r="B23" s="26"/>
      <c r="C23" s="31" t="s">
        <v>140</v>
      </c>
      <c r="D23" s="320"/>
      <c r="E23" s="322"/>
    </row>
    <row r="24" spans="1:5" ht="15.75">
      <c r="A24" s="22" t="s">
        <v>141</v>
      </c>
      <c r="B24" s="32"/>
      <c r="C24" s="31" t="s">
        <v>132</v>
      </c>
      <c r="D24" s="320"/>
      <c r="E24" s="322"/>
    </row>
    <row r="25" spans="1:5" ht="12.75" customHeight="1">
      <c r="A25" s="33" t="s">
        <v>142</v>
      </c>
      <c r="B25" s="34"/>
      <c r="C25" s="34"/>
      <c r="D25" s="35"/>
      <c r="E25" s="35"/>
    </row>
    <row r="26" spans="1:5" ht="12.75" customHeight="1">
      <c r="A26" s="641" t="s">
        <v>143</v>
      </c>
      <c r="B26" s="642"/>
      <c r="C26" s="642"/>
      <c r="D26" s="642"/>
      <c r="E26" s="642"/>
    </row>
    <row r="27" spans="1:5" ht="12.75">
      <c r="A27" s="643" t="s">
        <v>144</v>
      </c>
      <c r="B27" s="643"/>
      <c r="C27" s="643"/>
      <c r="D27" s="643"/>
      <c r="E27" s="643"/>
    </row>
    <row r="29" spans="3:6" ht="15.75">
      <c r="C29" s="6"/>
      <c r="D29" s="6"/>
      <c r="E29" s="6"/>
      <c r="F29" s="6"/>
    </row>
    <row r="30" spans="3:6" ht="15.75">
      <c r="C30" s="6"/>
      <c r="D30" s="6"/>
      <c r="E30" s="6"/>
      <c r="F30" s="6"/>
    </row>
  </sheetData>
  <sheetProtection/>
  <mergeCells count="8">
    <mergeCell ref="A26:E26"/>
    <mergeCell ref="A27:E27"/>
    <mergeCell ref="A5:E5"/>
    <mergeCell ref="A7:E7"/>
    <mergeCell ref="B9:C9"/>
    <mergeCell ref="B10:C10"/>
    <mergeCell ref="B11:C11"/>
    <mergeCell ref="B19:C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0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5.421875" style="33" customWidth="1"/>
    <col min="2" max="2" width="5.7109375" style="33" customWidth="1"/>
    <col min="3" max="3" width="1.28515625" style="33" customWidth="1"/>
    <col min="4" max="4" width="34.00390625" style="33" customWidth="1"/>
    <col min="5" max="5" width="8.7109375" style="33" bestFit="1" customWidth="1"/>
    <col min="6" max="6" width="6.421875" style="33" customWidth="1"/>
    <col min="7" max="7" width="10.7109375" style="33" customWidth="1"/>
    <col min="8" max="8" width="8.140625" style="33" customWidth="1"/>
    <col min="9" max="9" width="8.140625" style="33" bestFit="1" customWidth="1"/>
    <col min="10" max="10" width="11.140625" style="33" customWidth="1"/>
    <col min="11" max="11" width="8.57421875" style="33" bestFit="1" customWidth="1"/>
    <col min="12" max="12" width="9.28125" style="33" customWidth="1"/>
    <col min="13" max="13" width="10.28125" style="33" customWidth="1"/>
    <col min="14" max="14" width="7.57421875" style="33" customWidth="1"/>
    <col min="15" max="15" width="9.8515625" style="33" bestFit="1" customWidth="1"/>
    <col min="16" max="16384" width="9.140625" style="33" customWidth="1"/>
  </cols>
  <sheetData>
    <row r="1" spans="1:16" ht="11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7" t="s">
        <v>217</v>
      </c>
      <c r="M1" s="36"/>
      <c r="N1" s="77"/>
      <c r="O1" s="77"/>
      <c r="P1" s="319"/>
    </row>
    <row r="2" spans="1:16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7" t="s">
        <v>218</v>
      </c>
      <c r="N2" s="77"/>
      <c r="O2" s="77"/>
      <c r="P2" s="319"/>
    </row>
    <row r="3" spans="1:15" ht="14.25" customHeight="1">
      <c r="A3" s="75"/>
      <c r="B3" s="75"/>
      <c r="C3" s="75"/>
      <c r="D3" s="227" t="s">
        <v>665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2.75">
      <c r="A4" s="652" t="s">
        <v>219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</row>
    <row r="5" spans="1:15" ht="9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63" customFormat="1" ht="15">
      <c r="A6" s="362"/>
      <c r="B6" s="362"/>
      <c r="C6" s="362"/>
      <c r="D6" s="362"/>
      <c r="E6" s="362"/>
      <c r="F6" s="362"/>
      <c r="G6" s="362" t="s">
        <v>677</v>
      </c>
      <c r="H6" s="362"/>
      <c r="I6" s="362"/>
      <c r="J6" s="362"/>
      <c r="K6" s="362"/>
      <c r="L6" s="362"/>
      <c r="M6" s="362"/>
      <c r="N6" s="362"/>
      <c r="O6" s="362"/>
    </row>
    <row r="7" spans="1:15" ht="12.75">
      <c r="A7" s="653" t="s">
        <v>220</v>
      </c>
      <c r="B7" s="654" t="s">
        <v>221</v>
      </c>
      <c r="C7" s="655"/>
      <c r="D7" s="656"/>
      <c r="E7" s="660" t="s">
        <v>222</v>
      </c>
      <c r="F7" s="660"/>
      <c r="G7" s="660"/>
      <c r="H7" s="660"/>
      <c r="I7" s="660"/>
      <c r="J7" s="660"/>
      <c r="K7" s="660"/>
      <c r="L7" s="660"/>
      <c r="M7" s="660"/>
      <c r="N7" s="660"/>
      <c r="O7" s="661" t="s">
        <v>223</v>
      </c>
    </row>
    <row r="8" spans="1:15" ht="51.75" customHeight="1">
      <c r="A8" s="653"/>
      <c r="B8" s="657"/>
      <c r="C8" s="658"/>
      <c r="D8" s="659"/>
      <c r="E8" s="78" t="s">
        <v>224</v>
      </c>
      <c r="F8" s="79" t="s">
        <v>225</v>
      </c>
      <c r="G8" s="20" t="s">
        <v>226</v>
      </c>
      <c r="H8" s="79" t="s">
        <v>227</v>
      </c>
      <c r="I8" s="20" t="s">
        <v>228</v>
      </c>
      <c r="J8" s="20" t="s">
        <v>229</v>
      </c>
      <c r="K8" s="20" t="s">
        <v>230</v>
      </c>
      <c r="L8" s="20" t="s">
        <v>231</v>
      </c>
      <c r="M8" s="79" t="s">
        <v>232</v>
      </c>
      <c r="N8" s="20" t="s">
        <v>233</v>
      </c>
      <c r="O8" s="661"/>
    </row>
    <row r="9" spans="1:15" ht="12.75">
      <c r="A9" s="80">
        <v>1</v>
      </c>
      <c r="B9" s="663">
        <v>2</v>
      </c>
      <c r="C9" s="663"/>
      <c r="D9" s="664"/>
      <c r="E9" s="80">
        <v>3</v>
      </c>
      <c r="F9" s="80">
        <v>4</v>
      </c>
      <c r="G9" s="80">
        <v>5</v>
      </c>
      <c r="H9" s="80">
        <v>6</v>
      </c>
      <c r="I9" s="80">
        <v>7</v>
      </c>
      <c r="J9" s="80">
        <v>8</v>
      </c>
      <c r="K9" s="80">
        <v>9</v>
      </c>
      <c r="L9" s="80">
        <v>10</v>
      </c>
      <c r="M9" s="80">
        <v>11</v>
      </c>
      <c r="N9" s="80">
        <v>12</v>
      </c>
      <c r="O9" s="80">
        <v>13</v>
      </c>
    </row>
    <row r="10" spans="1:15" ht="15.75">
      <c r="A10" s="327" t="s">
        <v>118</v>
      </c>
      <c r="B10" s="328" t="s">
        <v>32</v>
      </c>
      <c r="C10" s="329"/>
      <c r="D10" s="329"/>
      <c r="E10" s="81">
        <f>SUM(E11:E24)</f>
        <v>0</v>
      </c>
      <c r="F10" s="81">
        <f aca="true" t="shared" si="0" ref="F10:N10">SUM(F11:F24)</f>
        <v>0</v>
      </c>
      <c r="G10" s="81">
        <f t="shared" si="0"/>
        <v>0</v>
      </c>
      <c r="H10" s="81">
        <f t="shared" si="0"/>
        <v>0</v>
      </c>
      <c r="I10" s="81">
        <f t="shared" si="0"/>
        <v>0</v>
      </c>
      <c r="J10" s="81">
        <f t="shared" si="0"/>
        <v>0</v>
      </c>
      <c r="K10" s="81">
        <f t="shared" si="0"/>
        <v>0</v>
      </c>
      <c r="L10" s="81">
        <f t="shared" si="0"/>
        <v>0</v>
      </c>
      <c r="M10" s="487">
        <f>SUM(M11:M24)</f>
        <v>-3725773</v>
      </c>
      <c r="N10" s="326">
        <f t="shared" si="0"/>
        <v>0</v>
      </c>
      <c r="O10" s="488">
        <f>SUM(O11:O24)</f>
        <v>-3725773</v>
      </c>
    </row>
    <row r="11" spans="1:15" ht="14.25" customHeight="1">
      <c r="A11" s="330" t="s">
        <v>119</v>
      </c>
      <c r="B11" s="331"/>
      <c r="C11" s="332" t="s">
        <v>234</v>
      </c>
      <c r="D11" s="333"/>
      <c r="E11" s="81"/>
      <c r="F11" s="81"/>
      <c r="G11" s="81"/>
      <c r="H11" s="81"/>
      <c r="I11" s="81"/>
      <c r="J11" s="81"/>
      <c r="K11" s="81"/>
      <c r="L11" s="81"/>
      <c r="M11" s="482">
        <v>-3226720</v>
      </c>
      <c r="N11" s="326"/>
      <c r="O11" s="488">
        <f>M11</f>
        <v>-3226720</v>
      </c>
    </row>
    <row r="12" spans="1:15" ht="15.75">
      <c r="A12" s="334" t="s">
        <v>121</v>
      </c>
      <c r="B12" s="335"/>
      <c r="C12" s="336" t="s">
        <v>71</v>
      </c>
      <c r="D12" s="337"/>
      <c r="E12" s="81"/>
      <c r="F12" s="81"/>
      <c r="G12" s="81"/>
      <c r="H12" s="81"/>
      <c r="I12" s="81"/>
      <c r="J12" s="81"/>
      <c r="K12" s="81"/>
      <c r="L12" s="81"/>
      <c r="M12" s="482">
        <v>-7582</v>
      </c>
      <c r="N12" s="326"/>
      <c r="O12" s="488">
        <f aca="true" t="shared" si="1" ref="O12:O24">M12</f>
        <v>-7582</v>
      </c>
    </row>
    <row r="13" spans="1:15" ht="15.75">
      <c r="A13" s="338" t="s">
        <v>123</v>
      </c>
      <c r="B13" s="339"/>
      <c r="C13" s="340" t="s">
        <v>235</v>
      </c>
      <c r="D13" s="333"/>
      <c r="E13" s="81"/>
      <c r="F13" s="81"/>
      <c r="G13" s="81"/>
      <c r="H13" s="81"/>
      <c r="I13" s="81"/>
      <c r="J13" s="81"/>
      <c r="K13" s="81"/>
      <c r="L13" s="81"/>
      <c r="M13" s="482">
        <v>-259633</v>
      </c>
      <c r="N13" s="326"/>
      <c r="O13" s="488">
        <f t="shared" si="1"/>
        <v>-259633</v>
      </c>
    </row>
    <row r="14" spans="1:15" ht="15.75">
      <c r="A14" s="341" t="s">
        <v>125</v>
      </c>
      <c r="B14" s="339"/>
      <c r="C14" s="340" t="s">
        <v>73</v>
      </c>
      <c r="D14" s="342"/>
      <c r="E14" s="81"/>
      <c r="F14" s="81"/>
      <c r="G14" s="81"/>
      <c r="H14" s="81"/>
      <c r="I14" s="81"/>
      <c r="J14" s="81"/>
      <c r="K14" s="81"/>
      <c r="L14" s="81"/>
      <c r="M14" s="482">
        <v>-778</v>
      </c>
      <c r="N14" s="326"/>
      <c r="O14" s="488">
        <f t="shared" si="1"/>
        <v>-778</v>
      </c>
    </row>
    <row r="15" spans="1:15" ht="15.75">
      <c r="A15" s="341" t="s">
        <v>127</v>
      </c>
      <c r="B15" s="339"/>
      <c r="C15" s="340" t="s">
        <v>75</v>
      </c>
      <c r="D15" s="342"/>
      <c r="E15" s="81"/>
      <c r="F15" s="81"/>
      <c r="G15" s="81"/>
      <c r="H15" s="81"/>
      <c r="I15" s="81"/>
      <c r="J15" s="81"/>
      <c r="K15" s="81"/>
      <c r="L15" s="81"/>
      <c r="M15" s="482"/>
      <c r="N15" s="326"/>
      <c r="O15" s="488"/>
    </row>
    <row r="16" spans="1:15" ht="15.75">
      <c r="A16" s="341" t="s">
        <v>129</v>
      </c>
      <c r="B16" s="339"/>
      <c r="C16" s="340" t="s">
        <v>77</v>
      </c>
      <c r="D16" s="342"/>
      <c r="E16" s="81"/>
      <c r="F16" s="81"/>
      <c r="G16" s="81"/>
      <c r="H16" s="81"/>
      <c r="I16" s="81"/>
      <c r="J16" s="81"/>
      <c r="K16" s="81"/>
      <c r="L16" s="81"/>
      <c r="M16" s="482">
        <v>-15365</v>
      </c>
      <c r="N16" s="326"/>
      <c r="O16" s="488">
        <f t="shared" si="1"/>
        <v>-15365</v>
      </c>
    </row>
    <row r="17" spans="1:15" ht="15.75">
      <c r="A17" s="341" t="s">
        <v>131</v>
      </c>
      <c r="B17" s="339"/>
      <c r="C17" s="340" t="s">
        <v>236</v>
      </c>
      <c r="D17" s="342"/>
      <c r="E17" s="81"/>
      <c r="F17" s="81"/>
      <c r="G17" s="81"/>
      <c r="H17" s="81"/>
      <c r="I17" s="81"/>
      <c r="J17" s="81"/>
      <c r="K17" s="81"/>
      <c r="L17" s="81"/>
      <c r="M17" s="482">
        <v>-45758</v>
      </c>
      <c r="N17" s="326"/>
      <c r="O17" s="488">
        <f t="shared" si="1"/>
        <v>-45758</v>
      </c>
    </row>
    <row r="18" spans="1:15" ht="15.75">
      <c r="A18" s="341" t="s">
        <v>237</v>
      </c>
      <c r="B18" s="339"/>
      <c r="C18" s="340" t="s">
        <v>238</v>
      </c>
      <c r="D18" s="343"/>
      <c r="E18" s="81"/>
      <c r="F18" s="81"/>
      <c r="G18" s="81"/>
      <c r="H18" s="81"/>
      <c r="I18" s="81"/>
      <c r="J18" s="81"/>
      <c r="K18" s="81"/>
      <c r="L18" s="81"/>
      <c r="M18" s="482"/>
      <c r="N18" s="326"/>
      <c r="O18" s="488"/>
    </row>
    <row r="19" spans="1:15" ht="15.75">
      <c r="A19" s="344" t="s">
        <v>239</v>
      </c>
      <c r="B19" s="339"/>
      <c r="C19" s="665" t="s">
        <v>240</v>
      </c>
      <c r="D19" s="666"/>
      <c r="E19" s="81"/>
      <c r="F19" s="81"/>
      <c r="G19" s="81"/>
      <c r="H19" s="81"/>
      <c r="I19" s="81"/>
      <c r="J19" s="81"/>
      <c r="K19" s="81"/>
      <c r="L19" s="81"/>
      <c r="M19" s="482">
        <v>-93586</v>
      </c>
      <c r="N19" s="326"/>
      <c r="O19" s="488">
        <f t="shared" si="1"/>
        <v>-93586</v>
      </c>
    </row>
    <row r="20" spans="1:15" ht="15.75">
      <c r="A20" s="334" t="s">
        <v>241</v>
      </c>
      <c r="B20" s="339"/>
      <c r="C20" s="340" t="s">
        <v>242</v>
      </c>
      <c r="D20" s="345"/>
      <c r="E20" s="81"/>
      <c r="F20" s="81"/>
      <c r="G20" s="81"/>
      <c r="H20" s="81"/>
      <c r="I20" s="81"/>
      <c r="J20" s="81"/>
      <c r="K20" s="81"/>
      <c r="L20" s="81"/>
      <c r="M20" s="482">
        <v>-10450</v>
      </c>
      <c r="N20" s="326"/>
      <c r="O20" s="488">
        <f t="shared" si="1"/>
        <v>-10450</v>
      </c>
    </row>
    <row r="21" spans="1:15" ht="15.75">
      <c r="A21" s="341" t="s">
        <v>243</v>
      </c>
      <c r="B21" s="339"/>
      <c r="C21" s="340" t="s">
        <v>244</v>
      </c>
      <c r="D21" s="345"/>
      <c r="E21" s="81"/>
      <c r="F21" s="81"/>
      <c r="G21" s="81"/>
      <c r="H21" s="81"/>
      <c r="I21" s="81"/>
      <c r="J21" s="81"/>
      <c r="K21" s="81"/>
      <c r="L21" s="81"/>
      <c r="M21" s="482"/>
      <c r="N21" s="326"/>
      <c r="O21" s="488"/>
    </row>
    <row r="22" spans="1:15" ht="15.75">
      <c r="A22" s="341" t="s">
        <v>245</v>
      </c>
      <c r="B22" s="339"/>
      <c r="C22" s="340" t="s">
        <v>246</v>
      </c>
      <c r="D22" s="345"/>
      <c r="E22" s="81"/>
      <c r="F22" s="81"/>
      <c r="G22" s="81"/>
      <c r="H22" s="81"/>
      <c r="I22" s="81"/>
      <c r="J22" s="81"/>
      <c r="K22" s="81"/>
      <c r="L22" s="81"/>
      <c r="M22" s="482">
        <v>-20265</v>
      </c>
      <c r="N22" s="326"/>
      <c r="O22" s="488">
        <f t="shared" si="1"/>
        <v>-20265</v>
      </c>
    </row>
    <row r="23" spans="1:15" ht="15.75">
      <c r="A23" s="341" t="s">
        <v>247</v>
      </c>
      <c r="B23" s="339"/>
      <c r="C23" s="340" t="s">
        <v>248</v>
      </c>
      <c r="D23" s="345"/>
      <c r="E23" s="81"/>
      <c r="F23" s="81"/>
      <c r="G23" s="81"/>
      <c r="H23" s="81"/>
      <c r="I23" s="81"/>
      <c r="J23" s="81"/>
      <c r="K23" s="81"/>
      <c r="L23" s="81"/>
      <c r="M23" s="482">
        <v>-40121</v>
      </c>
      <c r="N23" s="326"/>
      <c r="O23" s="488">
        <f t="shared" si="1"/>
        <v>-40121</v>
      </c>
    </row>
    <row r="24" spans="1:15" ht="15.75">
      <c r="A24" s="341" t="s">
        <v>249</v>
      </c>
      <c r="B24" s="339"/>
      <c r="C24" s="340" t="s">
        <v>36</v>
      </c>
      <c r="D24" s="345"/>
      <c r="E24" s="81"/>
      <c r="F24" s="81"/>
      <c r="G24" s="81"/>
      <c r="H24" s="81"/>
      <c r="I24" s="81"/>
      <c r="J24" s="81"/>
      <c r="K24" s="81"/>
      <c r="L24" s="81"/>
      <c r="M24" s="482">
        <v>-5515</v>
      </c>
      <c r="N24" s="326"/>
      <c r="O24" s="488">
        <f t="shared" si="1"/>
        <v>-5515</v>
      </c>
    </row>
    <row r="25" spans="1:15" ht="28.5" customHeight="1">
      <c r="A25" s="346" t="s">
        <v>133</v>
      </c>
      <c r="B25" s="667" t="s">
        <v>55</v>
      </c>
      <c r="C25" s="668"/>
      <c r="D25" s="669"/>
      <c r="E25" s="81"/>
      <c r="F25" s="81"/>
      <c r="G25" s="81"/>
      <c r="H25" s="81"/>
      <c r="I25" s="81"/>
      <c r="J25" s="81"/>
      <c r="K25" s="81"/>
      <c r="L25" s="81"/>
      <c r="M25" s="482"/>
      <c r="N25" s="326"/>
      <c r="O25" s="488"/>
    </row>
    <row r="26" spans="1:15" ht="15.75">
      <c r="A26" s="327" t="s">
        <v>168</v>
      </c>
      <c r="B26" s="670" t="s">
        <v>250</v>
      </c>
      <c r="C26" s="671"/>
      <c r="D26" s="672"/>
      <c r="E26" s="81">
        <f>SUM(E27)</f>
        <v>0</v>
      </c>
      <c r="F26" s="81">
        <f aca="true" t="shared" si="2" ref="F26:O26">SUM(F27)</f>
        <v>0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0</v>
      </c>
      <c r="L26" s="81">
        <f t="shared" si="2"/>
        <v>0</v>
      </c>
      <c r="M26" s="488">
        <f t="shared" si="2"/>
        <v>-3209452</v>
      </c>
      <c r="N26" s="326">
        <f t="shared" si="2"/>
        <v>0</v>
      </c>
      <c r="O26" s="488">
        <f t="shared" si="2"/>
        <v>-3209452</v>
      </c>
    </row>
    <row r="27" spans="1:15" ht="15.75">
      <c r="A27" s="347" t="s">
        <v>170</v>
      </c>
      <c r="B27" s="348"/>
      <c r="C27" s="349" t="s">
        <v>251</v>
      </c>
      <c r="D27" s="350"/>
      <c r="E27" s="81">
        <f>SUM(E28:E39)</f>
        <v>0</v>
      </c>
      <c r="F27" s="81">
        <f aca="true" t="shared" si="3" ref="F27:O27">SUM(F28:F39)</f>
        <v>0</v>
      </c>
      <c r="G27" s="81">
        <f t="shared" si="3"/>
        <v>0</v>
      </c>
      <c r="H27" s="81">
        <f t="shared" si="3"/>
        <v>0</v>
      </c>
      <c r="I27" s="81">
        <f t="shared" si="3"/>
        <v>0</v>
      </c>
      <c r="J27" s="81">
        <f t="shared" si="3"/>
        <v>0</v>
      </c>
      <c r="K27" s="81">
        <f t="shared" si="3"/>
        <v>0</v>
      </c>
      <c r="L27" s="81">
        <f t="shared" si="3"/>
        <v>0</v>
      </c>
      <c r="M27" s="487">
        <f>SUM(M28:M39)</f>
        <v>-3209452</v>
      </c>
      <c r="N27" s="326">
        <f t="shared" si="3"/>
        <v>0</v>
      </c>
      <c r="O27" s="488">
        <f t="shared" si="3"/>
        <v>-3209452</v>
      </c>
    </row>
    <row r="28" spans="1:15" ht="30">
      <c r="A28" s="351" t="s">
        <v>252</v>
      </c>
      <c r="B28" s="331"/>
      <c r="C28" s="352"/>
      <c r="D28" s="353" t="s">
        <v>234</v>
      </c>
      <c r="E28" s="81"/>
      <c r="F28" s="81"/>
      <c r="G28" s="81"/>
      <c r="H28" s="81"/>
      <c r="I28" s="81"/>
      <c r="J28" s="81"/>
      <c r="K28" s="81"/>
      <c r="L28" s="81"/>
      <c r="M28" s="326">
        <v>-2720569</v>
      </c>
      <c r="N28" s="326"/>
      <c r="O28" s="488">
        <f>M28</f>
        <v>-2720569</v>
      </c>
    </row>
    <row r="29" spans="1:15" ht="15.75">
      <c r="A29" s="354" t="s">
        <v>253</v>
      </c>
      <c r="B29" s="339"/>
      <c r="C29" s="355"/>
      <c r="D29" s="353" t="s">
        <v>235</v>
      </c>
      <c r="E29" s="81"/>
      <c r="F29" s="81"/>
      <c r="G29" s="81"/>
      <c r="H29" s="81"/>
      <c r="I29" s="81"/>
      <c r="J29" s="81"/>
      <c r="K29" s="81"/>
      <c r="L29" s="81"/>
      <c r="M29" s="326">
        <v>-248000</v>
      </c>
      <c r="N29" s="326"/>
      <c r="O29" s="488">
        <f aca="true" t="shared" si="4" ref="O29:O39">M29</f>
        <v>-248000</v>
      </c>
    </row>
    <row r="30" spans="1:15" ht="15.75">
      <c r="A30" s="354" t="s">
        <v>254</v>
      </c>
      <c r="B30" s="339"/>
      <c r="C30" s="355"/>
      <c r="D30" s="353" t="s">
        <v>255</v>
      </c>
      <c r="E30" s="81"/>
      <c r="F30" s="81"/>
      <c r="G30" s="81"/>
      <c r="H30" s="81"/>
      <c r="I30" s="81"/>
      <c r="J30" s="81"/>
      <c r="K30" s="81"/>
      <c r="L30" s="81"/>
      <c r="M30" s="326">
        <v>-778</v>
      </c>
      <c r="N30" s="326"/>
      <c r="O30" s="488">
        <f t="shared" si="4"/>
        <v>-778</v>
      </c>
    </row>
    <row r="31" spans="1:15" ht="15.75">
      <c r="A31" s="354" t="s">
        <v>256</v>
      </c>
      <c r="B31" s="339"/>
      <c r="C31" s="355"/>
      <c r="D31" s="353" t="s">
        <v>257</v>
      </c>
      <c r="E31" s="81"/>
      <c r="F31" s="81"/>
      <c r="G31" s="81"/>
      <c r="H31" s="81"/>
      <c r="I31" s="81"/>
      <c r="J31" s="81"/>
      <c r="K31" s="81"/>
      <c r="L31" s="81"/>
      <c r="M31" s="326"/>
      <c r="N31" s="326"/>
      <c r="O31" s="488"/>
    </row>
    <row r="32" spans="1:15" ht="15.75">
      <c r="A32" s="354" t="s">
        <v>258</v>
      </c>
      <c r="B32" s="339"/>
      <c r="C32" s="355"/>
      <c r="D32" s="353" t="s">
        <v>259</v>
      </c>
      <c r="E32" s="81"/>
      <c r="F32" s="81"/>
      <c r="G32" s="81"/>
      <c r="H32" s="81"/>
      <c r="I32" s="81"/>
      <c r="J32" s="81"/>
      <c r="K32" s="81"/>
      <c r="L32" s="81"/>
      <c r="M32" s="489">
        <v>-15365</v>
      </c>
      <c r="N32" s="326"/>
      <c r="O32" s="488">
        <f t="shared" si="4"/>
        <v>-15365</v>
      </c>
    </row>
    <row r="33" spans="1:15" ht="15.75">
      <c r="A33" s="354" t="s">
        <v>260</v>
      </c>
      <c r="B33" s="339"/>
      <c r="C33" s="355"/>
      <c r="D33" s="353" t="s">
        <v>236</v>
      </c>
      <c r="E33" s="81"/>
      <c r="F33" s="81"/>
      <c r="G33" s="81"/>
      <c r="H33" s="81"/>
      <c r="I33" s="81"/>
      <c r="J33" s="81"/>
      <c r="K33" s="81"/>
      <c r="L33" s="81"/>
      <c r="M33" s="489">
        <v>-45758</v>
      </c>
      <c r="N33" s="326"/>
      <c r="O33" s="488">
        <f t="shared" si="4"/>
        <v>-45758</v>
      </c>
    </row>
    <row r="34" spans="1:15" ht="15.75">
      <c r="A34" s="354" t="s">
        <v>261</v>
      </c>
      <c r="B34" s="339"/>
      <c r="C34" s="355"/>
      <c r="D34" s="353" t="s">
        <v>262</v>
      </c>
      <c r="E34" s="81"/>
      <c r="F34" s="81"/>
      <c r="G34" s="81"/>
      <c r="H34" s="81"/>
      <c r="I34" s="81"/>
      <c r="J34" s="81"/>
      <c r="K34" s="81"/>
      <c r="L34" s="81"/>
      <c r="M34" s="326">
        <v>-166086</v>
      </c>
      <c r="N34" s="326"/>
      <c r="O34" s="488">
        <f t="shared" si="4"/>
        <v>-166086</v>
      </c>
    </row>
    <row r="35" spans="1:15" ht="15.75">
      <c r="A35" s="354" t="s">
        <v>263</v>
      </c>
      <c r="B35" s="339"/>
      <c r="C35" s="355"/>
      <c r="D35" s="353" t="s">
        <v>242</v>
      </c>
      <c r="E35" s="81"/>
      <c r="F35" s="81"/>
      <c r="G35" s="81"/>
      <c r="H35" s="81"/>
      <c r="I35" s="81"/>
      <c r="J35" s="81"/>
      <c r="K35" s="81"/>
      <c r="L35" s="81"/>
      <c r="M35" s="326">
        <v>-10450</v>
      </c>
      <c r="N35" s="326"/>
      <c r="O35" s="488">
        <f t="shared" si="4"/>
        <v>-10450</v>
      </c>
    </row>
    <row r="36" spans="1:15" ht="15.75">
      <c r="A36" s="354" t="s">
        <v>264</v>
      </c>
      <c r="B36" s="339"/>
      <c r="C36" s="355"/>
      <c r="D36" s="353" t="s">
        <v>244</v>
      </c>
      <c r="E36" s="81"/>
      <c r="F36" s="81"/>
      <c r="G36" s="81"/>
      <c r="H36" s="81"/>
      <c r="I36" s="81"/>
      <c r="J36" s="81"/>
      <c r="K36" s="81"/>
      <c r="L36" s="81"/>
      <c r="M36" s="326"/>
      <c r="N36" s="326"/>
      <c r="O36" s="488"/>
    </row>
    <row r="37" spans="1:15" ht="15.75">
      <c r="A37" s="356" t="s">
        <v>265</v>
      </c>
      <c r="B37" s="339"/>
      <c r="C37" s="355"/>
      <c r="D37" s="353" t="s">
        <v>266</v>
      </c>
      <c r="E37" s="81"/>
      <c r="F37" s="81"/>
      <c r="G37" s="81"/>
      <c r="H37" s="81"/>
      <c r="I37" s="81"/>
      <c r="J37" s="81"/>
      <c r="K37" s="81"/>
      <c r="L37" s="81"/>
      <c r="M37" s="326">
        <v>-722</v>
      </c>
      <c r="N37" s="326"/>
      <c r="O37" s="488">
        <f t="shared" si="4"/>
        <v>-722</v>
      </c>
    </row>
    <row r="38" spans="1:15" ht="15.75">
      <c r="A38" s="334" t="s">
        <v>267</v>
      </c>
      <c r="B38" s="339"/>
      <c r="C38" s="355"/>
      <c r="D38" s="353" t="s">
        <v>268</v>
      </c>
      <c r="E38" s="81"/>
      <c r="F38" s="81"/>
      <c r="G38" s="81"/>
      <c r="H38" s="81"/>
      <c r="I38" s="81"/>
      <c r="J38" s="81"/>
      <c r="K38" s="81"/>
      <c r="L38" s="81"/>
      <c r="M38" s="326"/>
      <c r="N38" s="326"/>
      <c r="O38" s="488"/>
    </row>
    <row r="39" spans="1:15" ht="15.75">
      <c r="A39" s="334" t="s">
        <v>269</v>
      </c>
      <c r="B39" s="339"/>
      <c r="C39" s="355"/>
      <c r="D39" s="353" t="s">
        <v>270</v>
      </c>
      <c r="E39" s="81"/>
      <c r="F39" s="81"/>
      <c r="G39" s="81"/>
      <c r="H39" s="81"/>
      <c r="I39" s="81"/>
      <c r="J39" s="81"/>
      <c r="K39" s="81"/>
      <c r="L39" s="81"/>
      <c r="M39" s="326">
        <v>-1724</v>
      </c>
      <c r="N39" s="326"/>
      <c r="O39" s="488">
        <f t="shared" si="4"/>
        <v>-1724</v>
      </c>
    </row>
    <row r="40" spans="1:15" ht="12.75">
      <c r="A40" s="662" t="s">
        <v>271</v>
      </c>
      <c r="B40" s="662"/>
      <c r="C40" s="662"/>
      <c r="D40" s="662"/>
      <c r="E40" s="662"/>
      <c r="F40" s="662"/>
      <c r="G40" s="662"/>
      <c r="H40" s="662"/>
      <c r="I40" s="662"/>
      <c r="J40" s="662"/>
      <c r="K40" s="662"/>
      <c r="L40" s="662"/>
      <c r="M40" s="662"/>
      <c r="N40" s="662"/>
      <c r="O40" s="662"/>
    </row>
  </sheetData>
  <sheetProtection/>
  <mergeCells count="10">
    <mergeCell ref="A4:O4"/>
    <mergeCell ref="A7:A8"/>
    <mergeCell ref="B7:D8"/>
    <mergeCell ref="E7:N7"/>
    <mergeCell ref="O7:O8"/>
    <mergeCell ref="A40:O40"/>
    <mergeCell ref="B9:D9"/>
    <mergeCell ref="C19:D19"/>
    <mergeCell ref="B25:D25"/>
    <mergeCell ref="B26:D26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8"/>
  <sheetViews>
    <sheetView zoomScalePageLayoutView="0" workbookViewId="0" topLeftCell="A10">
      <selection activeCell="A37" sqref="A37:G37"/>
    </sheetView>
  </sheetViews>
  <sheetFormatPr defaultColWidth="9.140625" defaultRowHeight="12.75"/>
  <cols>
    <col min="1" max="1" width="6.421875" style="83" bestFit="1" customWidth="1"/>
    <col min="2" max="2" width="30.57421875" style="83" bestFit="1" customWidth="1"/>
    <col min="3" max="3" width="13.421875" style="83" customWidth="1"/>
    <col min="4" max="4" width="13.28125" style="83" customWidth="1"/>
    <col min="5" max="5" width="15.28125" style="83" customWidth="1"/>
    <col min="6" max="6" width="15.421875" style="83" customWidth="1"/>
    <col min="7" max="7" width="9.140625" style="83" customWidth="1"/>
    <col min="8" max="8" width="12.140625" style="83" bestFit="1" customWidth="1"/>
    <col min="9" max="9" width="11.421875" style="83" customWidth="1"/>
    <col min="10" max="16384" width="9.140625" style="83" customWidth="1"/>
  </cols>
  <sheetData>
    <row r="1" spans="1:10" ht="12.75">
      <c r="A1" s="82"/>
      <c r="B1" s="82"/>
      <c r="C1" s="82"/>
      <c r="D1" s="82"/>
      <c r="E1" s="82"/>
      <c r="F1" s="82"/>
      <c r="G1" s="82"/>
      <c r="H1" s="37"/>
      <c r="J1" s="82"/>
    </row>
    <row r="2" spans="1:10" ht="12.75">
      <c r="A2" s="82"/>
      <c r="B2" s="82"/>
      <c r="C2" s="82"/>
      <c r="D2" s="82"/>
      <c r="E2" s="82"/>
      <c r="F2" s="82"/>
      <c r="G2" s="82"/>
      <c r="H2" s="36" t="s">
        <v>272</v>
      </c>
      <c r="I2" s="82"/>
      <c r="J2" s="82"/>
    </row>
    <row r="3" spans="1:10" ht="12.75">
      <c r="A3" s="82"/>
      <c r="B3" s="82"/>
      <c r="C3" s="82"/>
      <c r="D3" s="82"/>
      <c r="E3" s="82"/>
      <c r="F3" s="82"/>
      <c r="G3" s="82"/>
      <c r="H3" s="36" t="s">
        <v>273</v>
      </c>
      <c r="I3" s="82"/>
      <c r="J3" s="82"/>
    </row>
    <row r="4" spans="1:10" ht="20.25" customHeight="1">
      <c r="A4" s="82"/>
      <c r="B4" s="227" t="s">
        <v>665</v>
      </c>
      <c r="C4" s="82"/>
      <c r="D4" s="82"/>
      <c r="E4" s="82"/>
      <c r="F4" s="82"/>
      <c r="G4" s="82"/>
      <c r="H4" s="82"/>
      <c r="I4" s="82"/>
      <c r="J4" s="82"/>
    </row>
    <row r="5" spans="1:10" ht="17.25" customHeight="1">
      <c r="A5" s="673" t="s">
        <v>274</v>
      </c>
      <c r="B5" s="674"/>
      <c r="C5" s="674"/>
      <c r="D5" s="674"/>
      <c r="E5" s="674"/>
      <c r="F5" s="674"/>
      <c r="G5" s="674"/>
      <c r="H5" s="674"/>
      <c r="I5" s="674"/>
      <c r="J5" s="674"/>
    </row>
    <row r="6" spans="1:10" ht="12.7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5.75">
      <c r="A7" s="629" t="s">
        <v>676</v>
      </c>
      <c r="B7" s="675"/>
      <c r="C7" s="675"/>
      <c r="D7" s="675"/>
      <c r="E7" s="675"/>
      <c r="F7" s="675"/>
      <c r="G7" s="675"/>
      <c r="H7" s="675"/>
      <c r="I7" s="675"/>
      <c r="J7" s="675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47.25" customHeight="1">
      <c r="A9" s="676" t="s">
        <v>17</v>
      </c>
      <c r="B9" s="678" t="s">
        <v>18</v>
      </c>
      <c r="C9" s="678" t="s">
        <v>275</v>
      </c>
      <c r="D9" s="678" t="s">
        <v>276</v>
      </c>
      <c r="E9" s="678" t="s">
        <v>277</v>
      </c>
      <c r="F9" s="678"/>
      <c r="G9" s="678" t="s">
        <v>278</v>
      </c>
      <c r="H9" s="678"/>
      <c r="I9" s="678" t="s">
        <v>279</v>
      </c>
      <c r="J9" s="678" t="s">
        <v>158</v>
      </c>
    </row>
    <row r="10" spans="1:10" ht="24">
      <c r="A10" s="677"/>
      <c r="B10" s="678"/>
      <c r="C10" s="678"/>
      <c r="D10" s="678"/>
      <c r="E10" s="85" t="s">
        <v>280</v>
      </c>
      <c r="F10" s="85" t="s">
        <v>281</v>
      </c>
      <c r="G10" s="85" t="s">
        <v>282</v>
      </c>
      <c r="H10" s="85" t="s">
        <v>283</v>
      </c>
      <c r="I10" s="678"/>
      <c r="J10" s="678"/>
    </row>
    <row r="11" spans="1:10" ht="12.75">
      <c r="A11" s="86">
        <v>1</v>
      </c>
      <c r="B11" s="87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6">
        <v>8</v>
      </c>
      <c r="I11" s="87">
        <v>9</v>
      </c>
      <c r="J11" s="87">
        <v>10</v>
      </c>
    </row>
    <row r="12" spans="1:10" ht="24.75">
      <c r="A12" s="84" t="s">
        <v>118</v>
      </c>
      <c r="B12" s="88" t="s">
        <v>284</v>
      </c>
      <c r="C12" s="89"/>
      <c r="D12" s="357"/>
      <c r="E12" s="89"/>
      <c r="F12" s="89"/>
      <c r="G12" s="89"/>
      <c r="H12" s="89"/>
      <c r="I12" s="89"/>
      <c r="J12" s="89"/>
    </row>
    <row r="13" spans="1:10" ht="24">
      <c r="A13" s="85" t="s">
        <v>133</v>
      </c>
      <c r="B13" s="90" t="s">
        <v>285</v>
      </c>
      <c r="C13" s="493">
        <f aca="true" t="shared" si="0" ref="C13:J13">SUM(C14:C15)</f>
        <v>0</v>
      </c>
      <c r="D13" s="490">
        <f t="shared" si="0"/>
        <v>59988</v>
      </c>
      <c r="E13" s="493">
        <f t="shared" si="0"/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J13" s="493">
        <f t="shared" si="0"/>
        <v>59988</v>
      </c>
    </row>
    <row r="14" spans="1:10" ht="15.75">
      <c r="A14" s="85" t="s">
        <v>134</v>
      </c>
      <c r="B14" s="91" t="s">
        <v>286</v>
      </c>
      <c r="C14" s="89"/>
      <c r="D14" s="358">
        <f>37600+14100+7700</f>
        <v>59400</v>
      </c>
      <c r="E14" s="89"/>
      <c r="F14" s="89"/>
      <c r="G14" s="89"/>
      <c r="H14" s="89"/>
      <c r="I14" s="89"/>
      <c r="J14" s="494">
        <f>D14</f>
        <v>59400</v>
      </c>
    </row>
    <row r="15" spans="1:10" ht="24">
      <c r="A15" s="85" t="s">
        <v>136</v>
      </c>
      <c r="B15" s="91" t="s">
        <v>287</v>
      </c>
      <c r="C15" s="89"/>
      <c r="D15" s="358">
        <v>588</v>
      </c>
      <c r="E15" s="89"/>
      <c r="F15" s="89"/>
      <c r="G15" s="89"/>
      <c r="H15" s="89"/>
      <c r="I15" s="89"/>
      <c r="J15" s="494">
        <f>D15</f>
        <v>588</v>
      </c>
    </row>
    <row r="16" spans="1:10" ht="24">
      <c r="A16" s="85" t="s">
        <v>168</v>
      </c>
      <c r="B16" s="90" t="s">
        <v>288</v>
      </c>
      <c r="C16" s="493">
        <f>SUM(C17:C20)</f>
        <v>0</v>
      </c>
      <c r="D16" s="490">
        <f>SUM(D17:D20)</f>
        <v>-59988</v>
      </c>
      <c r="E16" s="493">
        <f aca="true" t="shared" si="1" ref="E16:J16">SUM(E17:E20)</f>
        <v>0</v>
      </c>
      <c r="F16" s="493">
        <f t="shared" si="1"/>
        <v>0</v>
      </c>
      <c r="G16" s="493">
        <f t="shared" si="1"/>
        <v>0</v>
      </c>
      <c r="H16" s="493">
        <f t="shared" si="1"/>
        <v>0</v>
      </c>
      <c r="I16" s="493">
        <f t="shared" si="1"/>
        <v>0</v>
      </c>
      <c r="J16" s="493">
        <f t="shared" si="1"/>
        <v>-59988</v>
      </c>
    </row>
    <row r="17" spans="1:10" ht="15.75">
      <c r="A17" s="85" t="s">
        <v>170</v>
      </c>
      <c r="B17" s="91" t="s">
        <v>289</v>
      </c>
      <c r="C17" s="92"/>
      <c r="D17" s="359"/>
      <c r="E17" s="92"/>
      <c r="F17" s="92"/>
      <c r="G17" s="92"/>
      <c r="H17" s="92"/>
      <c r="I17" s="92"/>
      <c r="J17" s="495"/>
    </row>
    <row r="18" spans="1:10" ht="15.75">
      <c r="A18" s="85" t="s">
        <v>172</v>
      </c>
      <c r="B18" s="91" t="s">
        <v>290</v>
      </c>
      <c r="C18" s="92"/>
      <c r="D18" s="359"/>
      <c r="E18" s="92"/>
      <c r="F18" s="92"/>
      <c r="G18" s="92"/>
      <c r="H18" s="92"/>
      <c r="I18" s="92"/>
      <c r="J18" s="495"/>
    </row>
    <row r="19" spans="1:10" ht="15.75">
      <c r="A19" s="85" t="s">
        <v>174</v>
      </c>
      <c r="B19" s="91" t="s">
        <v>291</v>
      </c>
      <c r="C19" s="92"/>
      <c r="D19" s="358">
        <v>-59988</v>
      </c>
      <c r="E19" s="92"/>
      <c r="F19" s="92"/>
      <c r="G19" s="92"/>
      <c r="H19" s="92"/>
      <c r="I19" s="92"/>
      <c r="J19" s="494">
        <f>D19</f>
        <v>-59988</v>
      </c>
    </row>
    <row r="20" spans="1:10" ht="15.75">
      <c r="A20" s="85" t="s">
        <v>292</v>
      </c>
      <c r="B20" s="91" t="s">
        <v>293</v>
      </c>
      <c r="C20" s="92"/>
      <c r="D20" s="359"/>
      <c r="E20" s="92"/>
      <c r="F20" s="92"/>
      <c r="G20" s="92"/>
      <c r="H20" s="92"/>
      <c r="I20" s="92"/>
      <c r="J20" s="495"/>
    </row>
    <row r="21" spans="1:10" ht="15.75">
      <c r="A21" s="85" t="s">
        <v>176</v>
      </c>
      <c r="B21" s="90" t="s">
        <v>177</v>
      </c>
      <c r="C21" s="93"/>
      <c r="D21" s="360"/>
      <c r="E21" s="93"/>
      <c r="F21" s="93"/>
      <c r="G21" s="93"/>
      <c r="H21" s="93"/>
      <c r="I21" s="93"/>
      <c r="J21" s="491"/>
    </row>
    <row r="22" spans="1:10" ht="24" customHeight="1">
      <c r="A22" s="84" t="s">
        <v>178</v>
      </c>
      <c r="B22" s="94" t="s">
        <v>294</v>
      </c>
      <c r="C22" s="496">
        <f>SUM(C12,C13,C16,C21)</f>
        <v>0</v>
      </c>
      <c r="D22" s="497">
        <f>SUM(D12+D13+D16)</f>
        <v>0</v>
      </c>
      <c r="E22" s="496">
        <f aca="true" t="shared" si="2" ref="E22:J22">SUM(E12,E13,E16,E21)</f>
        <v>0</v>
      </c>
      <c r="F22" s="496">
        <f t="shared" si="2"/>
        <v>0</v>
      </c>
      <c r="G22" s="496">
        <f t="shared" si="2"/>
        <v>0</v>
      </c>
      <c r="H22" s="496">
        <f t="shared" si="2"/>
        <v>0</v>
      </c>
      <c r="I22" s="496">
        <f t="shared" si="2"/>
        <v>0</v>
      </c>
      <c r="J22" s="496">
        <f t="shared" si="2"/>
        <v>0</v>
      </c>
    </row>
    <row r="23" spans="1:10" ht="24">
      <c r="A23" s="85" t="s">
        <v>180</v>
      </c>
      <c r="B23" s="95" t="s">
        <v>295</v>
      </c>
      <c r="C23" s="93"/>
      <c r="D23" s="360"/>
      <c r="E23" s="93"/>
      <c r="F23" s="93"/>
      <c r="G23" s="93"/>
      <c r="H23" s="93"/>
      <c r="I23" s="93"/>
      <c r="J23" s="491"/>
    </row>
    <row r="24" spans="1:10" ht="36">
      <c r="A24" s="85" t="s">
        <v>183</v>
      </c>
      <c r="B24" s="95" t="s">
        <v>296</v>
      </c>
      <c r="C24" s="93"/>
      <c r="D24" s="360"/>
      <c r="E24" s="93"/>
      <c r="F24" s="93"/>
      <c r="G24" s="93"/>
      <c r="H24" s="93"/>
      <c r="I24" s="93"/>
      <c r="J24" s="494">
        <f>D24</f>
        <v>0</v>
      </c>
    </row>
    <row r="25" spans="1:10" ht="24">
      <c r="A25" s="85" t="s">
        <v>185</v>
      </c>
      <c r="B25" s="96" t="s">
        <v>297</v>
      </c>
      <c r="C25" s="93"/>
      <c r="D25" s="360"/>
      <c r="E25" s="93"/>
      <c r="F25" s="93"/>
      <c r="G25" s="93"/>
      <c r="H25" s="93"/>
      <c r="I25" s="93"/>
      <c r="J25" s="491"/>
    </row>
    <row r="26" spans="1:10" ht="24">
      <c r="A26" s="85" t="s">
        <v>187</v>
      </c>
      <c r="B26" s="96" t="s">
        <v>298</v>
      </c>
      <c r="C26" s="93"/>
      <c r="D26" s="360"/>
      <c r="E26" s="93"/>
      <c r="F26" s="93"/>
      <c r="G26" s="93"/>
      <c r="H26" s="93"/>
      <c r="I26" s="93"/>
      <c r="J26" s="491"/>
    </row>
    <row r="27" spans="1:10" ht="48">
      <c r="A27" s="85" t="s">
        <v>192</v>
      </c>
      <c r="B27" s="96" t="s">
        <v>299</v>
      </c>
      <c r="C27" s="491">
        <f>SUM(C28:C31)</f>
        <v>0</v>
      </c>
      <c r="D27" s="491">
        <f aca="true" t="shared" si="3" ref="D27:J27">SUM(D28:D31)</f>
        <v>0</v>
      </c>
      <c r="E27" s="491">
        <f t="shared" si="3"/>
        <v>0</v>
      </c>
      <c r="F27" s="491">
        <f t="shared" si="3"/>
        <v>0</v>
      </c>
      <c r="G27" s="491">
        <f t="shared" si="3"/>
        <v>0</v>
      </c>
      <c r="H27" s="491">
        <f t="shared" si="3"/>
        <v>0</v>
      </c>
      <c r="I27" s="491">
        <f t="shared" si="3"/>
        <v>0</v>
      </c>
      <c r="J27" s="491">
        <f t="shared" si="3"/>
        <v>0</v>
      </c>
    </row>
    <row r="28" spans="1:10" ht="15.75">
      <c r="A28" s="85" t="s">
        <v>300</v>
      </c>
      <c r="B28" s="97" t="s">
        <v>289</v>
      </c>
      <c r="C28" s="93"/>
      <c r="D28" s="360"/>
      <c r="E28" s="93"/>
      <c r="F28" s="93"/>
      <c r="G28" s="93"/>
      <c r="H28" s="93"/>
      <c r="I28" s="93"/>
      <c r="J28" s="491"/>
    </row>
    <row r="29" spans="1:10" ht="15.75">
      <c r="A29" s="85" t="s">
        <v>301</v>
      </c>
      <c r="B29" s="97" t="s">
        <v>290</v>
      </c>
      <c r="C29" s="93"/>
      <c r="D29" s="360"/>
      <c r="E29" s="93"/>
      <c r="F29" s="93"/>
      <c r="G29" s="93"/>
      <c r="H29" s="93"/>
      <c r="I29" s="93"/>
      <c r="J29" s="491"/>
    </row>
    <row r="30" spans="1:10" ht="15.75">
      <c r="A30" s="85" t="s">
        <v>302</v>
      </c>
      <c r="B30" s="97" t="s">
        <v>291</v>
      </c>
      <c r="C30" s="93"/>
      <c r="D30" s="361"/>
      <c r="E30" s="93"/>
      <c r="F30" s="93"/>
      <c r="G30" s="93"/>
      <c r="H30" s="93"/>
      <c r="I30" s="93"/>
      <c r="J30" s="491"/>
    </row>
    <row r="31" spans="1:10" ht="15.75">
      <c r="A31" s="85" t="s">
        <v>303</v>
      </c>
      <c r="B31" s="97" t="s">
        <v>293</v>
      </c>
      <c r="C31" s="93"/>
      <c r="D31" s="360"/>
      <c r="E31" s="93"/>
      <c r="F31" s="93"/>
      <c r="G31" s="93"/>
      <c r="H31" s="93"/>
      <c r="I31" s="93"/>
      <c r="J31" s="491"/>
    </row>
    <row r="32" spans="1:10" ht="15.75">
      <c r="A32" s="85" t="s">
        <v>193</v>
      </c>
      <c r="B32" s="96" t="s">
        <v>304</v>
      </c>
      <c r="C32" s="93"/>
      <c r="D32" s="360"/>
      <c r="E32" s="93"/>
      <c r="F32" s="93"/>
      <c r="G32" s="93"/>
      <c r="H32" s="93"/>
      <c r="I32" s="93"/>
      <c r="J32" s="491"/>
    </row>
    <row r="33" spans="1:10" ht="27.75" customHeight="1">
      <c r="A33" s="84" t="s">
        <v>195</v>
      </c>
      <c r="B33" s="98" t="s">
        <v>305</v>
      </c>
      <c r="C33" s="491">
        <f>SUM(C23,C24,C25-C26-C27,C32)</f>
        <v>0</v>
      </c>
      <c r="D33" s="491">
        <f aca="true" t="shared" si="4" ref="D33:J33">SUM(D23,D24,D25-D26-D27,D32)</f>
        <v>0</v>
      </c>
      <c r="E33" s="491">
        <f t="shared" si="4"/>
        <v>0</v>
      </c>
      <c r="F33" s="491">
        <f t="shared" si="4"/>
        <v>0</v>
      </c>
      <c r="G33" s="491">
        <f t="shared" si="4"/>
        <v>0</v>
      </c>
      <c r="H33" s="491">
        <f t="shared" si="4"/>
        <v>0</v>
      </c>
      <c r="I33" s="491">
        <f t="shared" si="4"/>
        <v>0</v>
      </c>
      <c r="J33" s="491">
        <f t="shared" si="4"/>
        <v>0</v>
      </c>
    </row>
    <row r="34" spans="1:10" ht="24">
      <c r="A34" s="84" t="s">
        <v>197</v>
      </c>
      <c r="B34" s="98" t="s">
        <v>306</v>
      </c>
      <c r="C34" s="491">
        <f>SUM(C22-C33)</f>
        <v>0</v>
      </c>
      <c r="D34" s="492">
        <f>SUM(D22+D33)</f>
        <v>0</v>
      </c>
      <c r="E34" s="491">
        <f aca="true" t="shared" si="5" ref="E34:J34">SUM(E22-E33)</f>
        <v>0</v>
      </c>
      <c r="F34" s="491">
        <f t="shared" si="5"/>
        <v>0</v>
      </c>
      <c r="G34" s="491">
        <f t="shared" si="5"/>
        <v>0</v>
      </c>
      <c r="H34" s="491">
        <f t="shared" si="5"/>
        <v>0</v>
      </c>
      <c r="I34" s="491">
        <f t="shared" si="5"/>
        <v>0</v>
      </c>
      <c r="J34" s="491">
        <f t="shared" si="5"/>
        <v>0</v>
      </c>
    </row>
    <row r="35" spans="1:10" ht="24">
      <c r="A35" s="84" t="s">
        <v>199</v>
      </c>
      <c r="B35" s="98" t="s">
        <v>307</v>
      </c>
      <c r="C35" s="491">
        <f>SUM(C12-C23)</f>
        <v>0</v>
      </c>
      <c r="D35" s="492">
        <f aca="true" t="shared" si="6" ref="D35:J35">SUM(D12-D23)</f>
        <v>0</v>
      </c>
      <c r="E35" s="491">
        <f t="shared" si="6"/>
        <v>0</v>
      </c>
      <c r="F35" s="491">
        <f t="shared" si="6"/>
        <v>0</v>
      </c>
      <c r="G35" s="491">
        <f t="shared" si="6"/>
        <v>0</v>
      </c>
      <c r="H35" s="491">
        <f t="shared" si="6"/>
        <v>0</v>
      </c>
      <c r="I35" s="491">
        <f t="shared" si="6"/>
        <v>0</v>
      </c>
      <c r="J35" s="491">
        <f t="shared" si="6"/>
        <v>0</v>
      </c>
    </row>
    <row r="36" spans="1:10" ht="15" customHeight="1">
      <c r="A36" s="99"/>
      <c r="B36" s="325"/>
      <c r="C36" s="82"/>
      <c r="D36" s="82"/>
      <c r="E36" s="100" t="s">
        <v>308</v>
      </c>
      <c r="F36" s="82"/>
      <c r="G36" s="82"/>
      <c r="H36" s="82"/>
      <c r="I36" s="82"/>
      <c r="J36" s="82"/>
    </row>
    <row r="37" spans="1:10" ht="12.75" customHeight="1">
      <c r="A37" s="679" t="s">
        <v>309</v>
      </c>
      <c r="B37" s="679"/>
      <c r="C37" s="679"/>
      <c r="D37" s="679"/>
      <c r="E37" s="679"/>
      <c r="F37" s="679"/>
      <c r="G37" s="679"/>
      <c r="H37" s="82"/>
      <c r="I37" s="82"/>
      <c r="J37" s="82"/>
    </row>
    <row r="38" spans="1:10" ht="12.75">
      <c r="A38" s="82"/>
      <c r="B38" s="82"/>
      <c r="C38" s="82"/>
      <c r="D38" s="82"/>
      <c r="E38" s="82"/>
      <c r="F38" s="82"/>
      <c r="G38" s="82"/>
      <c r="H38" s="82"/>
      <c r="I38" s="82"/>
      <c r="J38" s="82"/>
    </row>
  </sheetData>
  <sheetProtection/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rintOptions/>
  <pageMargins left="0.35433070866141736" right="0.35433070866141736" top="0.7874015748031497" bottom="0.7874015748031497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Terese Vaitekunaite</cp:lastModifiedBy>
  <cp:lastPrinted>2012-03-27T09:38:47Z</cp:lastPrinted>
  <dcterms:created xsi:type="dcterms:W3CDTF">1996-10-14T23:33:28Z</dcterms:created>
  <dcterms:modified xsi:type="dcterms:W3CDTF">2012-04-12T06:15:13Z</dcterms:modified>
  <cp:category/>
  <cp:version/>
  <cp:contentType/>
  <cp:contentStatus/>
</cp:coreProperties>
</file>