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9" activeTab="3"/>
  </bookViews>
  <sheets>
    <sheet name="VRA" sheetId="1" r:id="rId1"/>
    <sheet name="FBA" sheetId="2" r:id="rId2"/>
    <sheet name="20-4" sheetId="3" r:id="rId3"/>
    <sheet name="finansav_sum5" sheetId="4" r:id="rId4"/>
    <sheet name="5-2nauja" sheetId="5" r:id="rId5"/>
    <sheet name="5-2srautai" sheetId="6" r:id="rId6"/>
    <sheet name="10-2kt_paj" sheetId="7" r:id="rId7"/>
    <sheet name="10-3" sheetId="8" r:id="rId8"/>
    <sheet name="25-1segment" sheetId="9" r:id="rId9"/>
    <sheet name="8-1atsrg" sheetId="10" r:id="rId10"/>
    <sheet name="gr.turto_atask" sheetId="11" r:id="rId11"/>
    <sheet name="12-1ilgal_turtas" sheetId="12" r:id="rId12"/>
    <sheet name="13-1nemater" sheetId="13" r:id="rId13"/>
    <sheet name="17-7" sheetId="14" r:id="rId14"/>
    <sheet name="17-8" sheetId="15" r:id="rId15"/>
    <sheet name="17-12" sheetId="16" r:id="rId16"/>
    <sheet name="17-13" sheetId="17" r:id="rId17"/>
    <sheet name="6-4" sheetId="18" r:id="rId18"/>
    <sheet name="6-6" sheetId="19" r:id="rId19"/>
    <sheet name="Sheet1" sheetId="20" r:id="rId20"/>
  </sheets>
  <definedNames>
    <definedName name="_xlnm.Print_Area" localSheetId="2">'20-4'!$A$7:$M$26</definedName>
    <definedName name="_xlnm.Print_Area" localSheetId="1">'FBA'!$A$1:$H$100</definedName>
    <definedName name="_xlnm.Print_Area" localSheetId="0">'VRA'!$A$1:$H$64</definedName>
    <definedName name="_xlnm.Print_Titles" localSheetId="11">'12-1ilgal_turtas'!$9:$11</definedName>
    <definedName name="_xlnm.Print_Titles" localSheetId="4">'5-2nauja'!$19:$21</definedName>
    <definedName name="_xlnm.Print_Titles" localSheetId="1">'FBA'!$19:$19</definedName>
    <definedName name="_xlnm.Print_Titles" localSheetId="0">'VRA'!$20:$20</definedName>
  </definedNames>
  <calcPr fullCalcOnLoad="1"/>
</workbook>
</file>

<file path=xl/comments12.xml><?xml version="1.0" encoding="utf-8"?>
<comments xmlns="http://schemas.openxmlformats.org/spreadsheetml/2006/main">
  <authors>
    <author>N</author>
  </authors>
  <commentList>
    <comment ref="J14" authorId="0">
      <text>
        <r>
          <rPr>
            <b/>
            <sz val="8"/>
            <rFont val="Tahoma"/>
            <family val="0"/>
          </rPr>
          <t>N:</t>
        </r>
        <r>
          <rPr>
            <sz val="8"/>
            <rFont val="Tahoma"/>
            <family val="0"/>
          </rPr>
          <t xml:space="preserve">
AR CIA RASOMI TIE KURIE GAUTI 2012M IS SAV</t>
        </r>
      </text>
    </comment>
  </commentList>
</comments>
</file>

<file path=xl/sharedStrings.xml><?xml version="1.0" encoding="utf-8"?>
<sst xmlns="http://schemas.openxmlformats.org/spreadsheetml/2006/main" count="1591" uniqueCount="781">
  <si>
    <t>_____________________________________________________________________</t>
  </si>
  <si>
    <t>_________________________________________________________________________________________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</si>
  <si>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</si>
  <si>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PAGAL 20_____M.______D. DUOMENIS</t>
  </si>
  <si>
    <t>_____________________Nr. _____</t>
  </si>
  <si>
    <t xml:space="preserve">               Pateikimo valiuta ir tikslumas: litais arba tūkstančiais litų</t>
  </si>
  <si>
    <t>Netiesioginiaipinigų srautai</t>
  </si>
  <si>
    <t>Finansavimo sumos kitoms išlaidoms ir atsargoms:</t>
  </si>
  <si>
    <t>Iš mokesčių</t>
  </si>
  <si>
    <t>I.5.</t>
  </si>
  <si>
    <t>I.6.</t>
  </si>
  <si>
    <t>I.7.</t>
  </si>
  <si>
    <r>
      <t>II.</t>
    </r>
    <r>
      <rPr>
        <sz val="10"/>
        <rFont val="Times New Roman"/>
        <family val="1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</si>
  <si>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</si>
  <si>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</si>
  <si>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</si>
  <si>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</si>
  <si>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Ilgalaikio finansinio turto perleidimas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</si>
  <si>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</si>
  <si>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</si>
  <si>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</si>
  <si>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</si>
  <si>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r>
      <t xml:space="preserve">Gautų </t>
    </r>
    <r>
      <rPr>
        <sz val="10"/>
        <rFont val="Times New Roman"/>
        <family val="1"/>
      </rPr>
      <t>paskolų grąžinimas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</si>
  <si>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</si>
  <si>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</si>
  <si>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</si>
  <si>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ir perduotos finansavimo sumos ilgalaikiam ir biologiniam turtui įsigyti </t>
  </si>
  <si>
    <t xml:space="preserve">______________________________________________________                      </t>
  </si>
  <si>
    <t xml:space="preserve">     _________________</t>
  </si>
  <si>
    <t xml:space="preserve">(viešojo sektoriaus subjekto vadovas arba jo įgaliotas administracijos </t>
  </si>
  <si>
    <t>vadovas)</t>
  </si>
  <si>
    <t>(vyriausiasis buhalteris (buhalteris))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</si>
  <si>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</si>
  <si>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</si>
  <si>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</si>
  <si>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</si>
  <si>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</si>
  <si>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</si>
  <si>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</si>
  <si>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</si>
  <si>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</si>
  <si>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</si>
  <si>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</si>
  <si>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</si>
  <si>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</si>
  <si>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</si>
  <si>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</si>
  <si>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</si>
  <si>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</si>
  <si>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</si>
  <si>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</si>
  <si>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</si>
  <si>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</si>
  <si>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</si>
  <si>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</si>
  <si>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</si>
  <si>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</si>
  <si>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</si>
  <si>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</si>
  <si>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</si>
  <si>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</si>
  <si>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</si>
  <si>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</si>
  <si>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</si>
  <si>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</si>
  <si>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</si>
  <si>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</si>
  <si>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</si>
  <si>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</si>
  <si>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</si>
  <si>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</si>
  <si>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</si>
  <si>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</si>
  <si>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</si>
  <si>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</si>
  <si>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</si>
  <si>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</si>
  <si>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</si>
  <si>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</si>
  <si>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</si>
  <si>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</si>
  <si>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</si>
  <si>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</si>
  <si>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</si>
  <si>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</si>
  <si>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</si>
  <si>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</si>
  <si>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>Nusidėvėjimo ir amortizacijos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</si>
  <si>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</si>
  <si>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</si>
  <si>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</si>
  <si>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</si>
  <si>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</si>
  <si>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</si>
  <si>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VIII.</t>
  </si>
  <si>
    <t>IX.</t>
  </si>
  <si>
    <t>SUNAUDOTŲ IR PARDUOTŲ ATSARGŲ SAVIKAINA</t>
  </si>
  <si>
    <t>X.</t>
  </si>
  <si>
    <t>XI.</t>
  </si>
  <si>
    <t>XII.</t>
  </si>
  <si>
    <t>XIII.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</si>
  <si>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</si>
  <si>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</si>
  <si>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</si>
  <si>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</si>
  <si>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</si>
  <si>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</si>
  <si>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</si>
  <si>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</si>
  <si>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</si>
  <si>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</si>
  <si>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</si>
  <si>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</si>
  <si>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</si>
  <si>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</si>
  <si>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</si>
  <si>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</si>
  <si>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</si>
  <si>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</si>
  <si>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</si>
  <si>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</si>
  <si>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</si>
  <si>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</si>
  <si>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</si>
  <si>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</si>
  <si>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</si>
  <si>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forma)</t>
  </si>
  <si>
    <t>KITOS PAJAMOS*</t>
  </si>
  <si>
    <t>Straipsnio pavadinimas</t>
  </si>
  <si>
    <t>1.</t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</si>
  <si>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</si>
  <si>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</si>
  <si>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</si>
  <si>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</si>
  <si>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</si>
  <si>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</si>
  <si>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</si>
  <si>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</si>
  <si>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</si>
  <si>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materialiojo, nematerialiojo ir biologinio turto pardavimo pelnas</t>
  </si>
  <si>
    <t>1.6.</t>
  </si>
  <si>
    <t>Suteiktų paslaugų pajamos**</t>
  </si>
  <si>
    <t>1.7.</t>
  </si>
  <si>
    <t>Kitos</t>
  </si>
  <si>
    <t>2.</t>
  </si>
  <si>
    <t>2.1.</t>
  </si>
  <si>
    <t xml:space="preserve">Pajamos iš atsargų pardavimo </t>
  </si>
  <si>
    <t>2.2.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</si>
  <si>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</si>
  <si>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</si>
  <si>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</si>
  <si>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</si>
  <si>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</si>
  <si>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</si>
  <si>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</si>
  <si>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</si>
  <si>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</si>
  <si>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</si>
  <si>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</si>
  <si>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</si>
  <si>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</si>
  <si>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</si>
  <si>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</si>
  <si>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</si>
  <si>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</si>
  <si>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</si>
  <si>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</si>
  <si>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</si>
  <si>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</si>
  <si>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</si>
  <si>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</si>
  <si>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</si>
  <si>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</si>
  <si>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pirkto turto įsigijimo savikaina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</si>
  <si>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</si>
  <si>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</si>
  <si>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</si>
  <si>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</si>
  <si>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</si>
  <si>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</si>
  <si>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</si>
  <si>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</si>
  <si>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</si>
  <si>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</si>
  <si>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</si>
  <si>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</si>
  <si>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</si>
  <si>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</si>
  <si>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</si>
  <si>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</si>
  <si>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</si>
  <si>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</si>
  <si>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</si>
  <si>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</si>
  <si>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</si>
  <si>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</si>
  <si>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</si>
  <si>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</si>
  <si>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</si>
  <si>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</si>
  <si>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</si>
  <si>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</si>
  <si>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</si>
  <si>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</si>
  <si>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</si>
  <si>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</si>
  <si>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</si>
  <si>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</si>
  <si>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</si>
  <si>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</si>
  <si>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</si>
  <si>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</si>
  <si>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</si>
  <si>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</si>
  <si>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</si>
  <si>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</si>
  <si>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</si>
  <si>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</si>
  <si>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</si>
  <si>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</si>
  <si>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</si>
  <si>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</si>
  <si>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</si>
  <si>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</si>
  <si>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</si>
  <si>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</si>
  <si>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</si>
  <si>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</si>
  <si>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</si>
  <si>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</si>
  <si>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</si>
  <si>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</si>
  <si>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</si>
  <si>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</si>
  <si>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</si>
  <si>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</si>
  <si>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</si>
  <si>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</si>
  <si>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</si>
  <si>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</si>
  <si>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</si>
  <si>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</si>
  <si>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Komunalinių paslaugų ir ryšių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</si>
  <si>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</si>
  <si>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</si>
  <si>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</si>
  <si>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</si>
  <si>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</si>
  <si>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</si>
  <si>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</si>
  <si>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</si>
  <si>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</si>
  <si>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</si>
  <si>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</si>
  <si>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</si>
  <si>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</si>
  <si>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</si>
  <si>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</si>
  <si>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</si>
  <si>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3.1.1.</t>
  </si>
  <si>
    <t>3.1.2.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</si>
  <si>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</si>
  <si>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</si>
  <si>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</si>
  <si>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</si>
  <si>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</si>
  <si>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</si>
  <si>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</si>
  <si>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</si>
  <si>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</si>
  <si>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</si>
  <si>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</si>
  <si>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</si>
  <si>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</si>
  <si>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</si>
  <si>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</si>
  <si>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</si>
  <si>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</si>
  <si>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</si>
  <si>
    <t>(Informacijos apie balansinę atsargų vertę pateikimo žemesniojo lygio finansinių ataskaitų aiškinamajame rašte forma)</t>
  </si>
  <si>
    <t>ATSARGŲ VERTĖS PASIKEITIMAS PER ATASKAITINĮ LAIKOTARPĮ*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</si>
  <si>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</si>
  <si>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</si>
  <si>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</si>
  <si>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</si>
  <si>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</si>
  <si>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</si>
  <si>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</si>
  <si>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</si>
  <si>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</si>
  <si>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</si>
  <si>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</si>
  <si>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</si>
  <si>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</si>
  <si>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</si>
  <si>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</si>
  <si>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</si>
  <si>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</si>
  <si>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</si>
  <si>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</si>
  <si>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</si>
  <si>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</si>
  <si>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</si>
  <si>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</si>
  <si>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</si>
  <si>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</si>
  <si>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</si>
  <si>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</si>
  <si>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</si>
  <si>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</si>
  <si>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</si>
  <si>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</si>
  <si>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</si>
  <si>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</si>
  <si>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</si>
  <si>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</si>
  <si>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</si>
  <si>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</si>
  <si>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</si>
  <si>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</si>
  <si>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</si>
  <si>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</si>
  <si>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</si>
  <si>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</si>
  <si>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</si>
  <si>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</si>
  <si>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</si>
  <si>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</si>
  <si>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</si>
  <si>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</si>
  <si>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</si>
  <si>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</si>
  <si>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</si>
  <si>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</si>
  <si>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</si>
  <si>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</si>
  <si>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</si>
  <si>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</si>
  <si>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</si>
  <si>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</si>
  <si>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</si>
  <si>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</si>
  <si>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</si>
  <si>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</si>
  <si>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</si>
  <si>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</si>
  <si>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</si>
  <si>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</si>
  <si>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</si>
  <si>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</si>
  <si>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</si>
  <si>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</si>
  <si>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</si>
  <si>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</si>
  <si>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</si>
  <si>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</si>
  <si>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</si>
  <si>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</si>
  <si>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4-ojo VSAFAS „Grynojo turto pokyčių ataskaita“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</si>
  <si>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</si>
  <si>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</si>
  <si>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</si>
  <si>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litais arba tūkstančiais litų</t>
  </si>
  <si>
    <t>Pasta-bos Nr.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</si>
  <si>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</si>
  <si>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</si>
  <si>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</si>
  <si>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</si>
  <si>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</si>
  <si>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</si>
  <si>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</si>
  <si>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</si>
  <si>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</si>
  <si>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</si>
  <si>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</si>
  <si>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</si>
  <si>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</si>
  <si>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</si>
  <si>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</si>
  <si>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</si>
  <si>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 xml:space="preserve"> __________________</t>
  </si>
  <si>
    <t>(teisės aktais įpareigoto pasirašyti asmens pareigų pavadinimas)</t>
  </si>
  <si>
    <t>(parašas)</t>
  </si>
  <si>
    <t>*Pažymėti ataskaitos laukai nepildomi.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</si>
  <si>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</si>
  <si>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</si>
  <si>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</si>
  <si>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</si>
  <si>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</si>
  <si>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</si>
  <si>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</si>
  <si>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</si>
  <si>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</si>
  <si>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</si>
  <si>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</si>
  <si>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</si>
  <si>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</si>
  <si>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</si>
  <si>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</si>
  <si>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</si>
  <si>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</si>
  <si>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</si>
  <si>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</si>
  <si>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</si>
  <si>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</si>
  <si>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</si>
  <si>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</si>
  <si>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</si>
  <si>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</si>
  <si>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</si>
  <si>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</si>
  <si>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</si>
  <si>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</si>
  <si>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</si>
  <si>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</si>
  <si>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</si>
  <si>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</si>
  <si>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</si>
  <si>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</si>
  <si>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</si>
  <si>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</si>
  <si>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</si>
  <si>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</si>
  <si>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</si>
  <si>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</si>
  <si>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</si>
  <si>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</si>
  <si>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</si>
  <si>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</si>
  <si>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</si>
  <si>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</si>
  <si>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</si>
  <si>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</si>
  <si>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</si>
  <si>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</si>
  <si>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</si>
  <si>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</si>
  <si>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</si>
  <si>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</si>
  <si>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</si>
  <si>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</si>
  <si>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</si>
  <si>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</si>
  <si>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</si>
  <si>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</si>
  <si>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</si>
  <si>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</si>
  <si>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</si>
  <si>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</si>
  <si>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</si>
  <si>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</si>
  <si>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</si>
  <si>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</si>
  <si>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</si>
  <si>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</si>
  <si>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</si>
  <si>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</si>
  <si>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</si>
  <si>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</si>
  <si>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</si>
  <si>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</si>
  <si>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</si>
  <si>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</si>
  <si>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</si>
  <si>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</si>
  <si>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</si>
  <si>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</si>
  <si>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</si>
  <si>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</si>
  <si>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</si>
  <si>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</si>
  <si>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</si>
  <si>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</si>
  <si>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</si>
  <si>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</si>
  <si>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</si>
  <si>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</si>
  <si>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</si>
  <si>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</si>
  <si>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</si>
  <si>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</si>
  <si>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</si>
  <si>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</si>
  <si>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</si>
  <si>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</si>
  <si>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</si>
  <si>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</si>
  <si>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</si>
  <si>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</si>
  <si>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</si>
  <si>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</si>
  <si>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</si>
  <si>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</si>
  <si>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</si>
  <si>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</si>
  <si>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</si>
  <si>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</si>
  <si>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</si>
  <si>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</si>
  <si>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</si>
  <si>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</si>
  <si>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</si>
  <si>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</si>
  <si>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</si>
  <si>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</si>
  <si>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</si>
  <si>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</si>
  <si>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</si>
  <si>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</si>
  <si>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</si>
  <si>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</si>
  <si>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</si>
  <si>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</si>
  <si>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</si>
  <si>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</si>
  <si>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</si>
  <si>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</si>
  <si>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</si>
  <si>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</si>
  <si>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</si>
  <si>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</si>
  <si>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</si>
  <si>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</si>
  <si>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</si>
  <si>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5-ojo VSAFAS „Pinigų srautų ataskaita“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</si>
  <si>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</si>
  <si>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</si>
  <si>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</si>
  <si>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</si>
  <si>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3</t>
  </si>
  <si>
    <t>Įplaukos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</si>
  <si>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</si>
  <si>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</si>
  <si>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</si>
  <si>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</si>
  <si>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</si>
  <si>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</si>
  <si>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</si>
  <si>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</si>
  <si>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</si>
  <si>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</si>
  <si>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</si>
  <si>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</si>
  <si>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</si>
  <si>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</si>
  <si>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</si>
  <si>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</si>
  <si>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</si>
  <si>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</si>
  <si>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</si>
  <si>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</si>
  <si>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III.7</t>
  </si>
  <si>
    <t>III.8</t>
  </si>
  <si>
    <t>III.9</t>
  </si>
  <si>
    <t>III.10</t>
  </si>
  <si>
    <t>III.11</t>
  </si>
  <si>
    <t>III.12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</si>
  <si>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</si>
  <si>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</si>
  <si>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</si>
  <si>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</si>
  <si>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</si>
  <si>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</si>
  <si>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</si>
  <si>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IV.3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</si>
  <si>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</si>
  <si>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</si>
  <si>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</si>
  <si>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</si>
  <si>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</si>
  <si>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</si>
  <si>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</si>
  <si>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</si>
  <si>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</si>
  <si>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</si>
  <si>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</si>
  <si>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</si>
  <si>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</si>
  <si>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(viešojo sektoriaus subjekto, parengusio pinigų srautų ataskaitą (konsoliduotąją pinigų srautų ataskaitą), kodas, adresas)</t>
  </si>
  <si>
    <t>PAGAL 2010M.GRUODŽIO 31D . DUOMENIS</t>
  </si>
  <si>
    <t xml:space="preserve">Pateikimo valiuta ir tikslumas: litais </t>
  </si>
  <si>
    <t>Finansavimo sumos kitoms išlaidoms iš:</t>
  </si>
  <si>
    <t>I.6</t>
  </si>
  <si>
    <t>Pagrindinės veiklos pinigų srautai</t>
  </si>
  <si>
    <t>Investicijos į ne nuosavybės vertybinius popierius</t>
  </si>
  <si>
    <t>Po vienų metų gautinų sumų (padidėjimas) sumažėjimas</t>
  </si>
  <si>
    <t>Kito ilgalaikio finansinio turto (padidėjimas) sumažėjimas</t>
  </si>
  <si>
    <t>Kito ilgalaikio turto (padidėjimas) sumažėjimas</t>
  </si>
  <si>
    <t>Investicinės veiklos pinigų srautai</t>
  </si>
  <si>
    <t>Gautų paskolų grąžinimas</t>
  </si>
  <si>
    <t>Gautos finansavimo sumos ilgalaikiam ir biologiniam turtui įsigyti iš:</t>
  </si>
  <si>
    <t>Valstybės biudžeto</t>
  </si>
  <si>
    <t>Savivaldybės biudžeto</t>
  </si>
  <si>
    <t>Iš ES, užsienio valstybių ir tarptautinių  organizacijų</t>
  </si>
  <si>
    <t>Finansinės veiklos pinigų srautai</t>
  </si>
  <si>
    <r>
      <t xml:space="preserve">2011M. INFORMACIJA PAGAL VEIKLOS SEGMENTUS </t>
    </r>
  </si>
  <si>
    <t xml:space="preserve">Direktorius </t>
  </si>
  <si>
    <t>Stanislovas Šimanauskas</t>
  </si>
  <si>
    <t>2011.02.28 Nr.1</t>
  </si>
  <si>
    <t xml:space="preserve">Ddirektorius </t>
  </si>
  <si>
    <t>Likutis 2011 m. gruodžio 31 d.</t>
  </si>
  <si>
    <t>PAGAL 2012M._12-31_____D. DUOMENIS</t>
  </si>
  <si>
    <t>_______2012-12-31Nr. _____</t>
  </si>
  <si>
    <t xml:space="preserve">  ŠIAURĖS PR.97, KAUNAS  , kodas 190138938</t>
  </si>
  <si>
    <t xml:space="preserve">KAUNO KAZIO GIRNIAUS PROGIMNAZIJA  </t>
  </si>
  <si>
    <t xml:space="preserve">2012M 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</si>
  <si>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</si>
  <si>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</si>
  <si>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</si>
  <si>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INFORMACIJA APIE PER VIENUS METUS GAUTINAS SUMAS 2012   METAI</t>
  </si>
  <si>
    <t>2013-03-01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</si>
  <si>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</si>
  <si>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</si>
  <si>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</si>
  <si>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</si>
  <si>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</si>
  <si>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</si>
  <si>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</si>
  <si>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</si>
  <si>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</si>
  <si>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</si>
  <si>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</si>
  <si>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</si>
  <si>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</si>
  <si>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</si>
  <si>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</si>
  <si>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</si>
  <si>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</si>
  <si>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</si>
  <si>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</si>
  <si>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</si>
  <si>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</si>
  <si>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</si>
  <si>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</si>
  <si>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</si>
  <si>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</si>
  <si>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</si>
  <si>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</si>
  <si>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</si>
  <si>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</si>
  <si>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 2012    metai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</si>
  <si>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</si>
  <si>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</si>
  <si>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</si>
  <si>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</si>
  <si>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</si>
  <si>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</si>
  <si>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</si>
  <si>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</si>
  <si>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</si>
  <si>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</si>
  <si>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</si>
  <si>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</si>
  <si>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</si>
  <si>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</si>
  <si>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</si>
  <si>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</si>
  <si>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</si>
  <si>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</si>
  <si>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</si>
  <si>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</si>
  <si>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</si>
  <si>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</si>
  <si>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</si>
  <si>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</si>
  <si>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</si>
  <si>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</si>
  <si>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</si>
  <si>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</si>
  <si>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</si>
  <si>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 2012  metai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</si>
  <si>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</si>
  <si>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</si>
  <si>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</si>
  <si>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</si>
  <si>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</si>
  <si>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</si>
  <si>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</si>
  <si>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</si>
  <si>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</si>
  <si>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</si>
  <si>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</si>
  <si>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</si>
  <si>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</si>
  <si>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</si>
  <si>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</si>
  <si>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NACIONALINE IR UŽSIENIO VALIUTOMIS 2012  m.</t>
  </si>
  <si>
    <t>Įsipareigojimų dalis valiuta</t>
  </si>
  <si>
    <t>Įsigijimo savikaina ataskaitinio laikotarpio pradžioje</t>
  </si>
  <si>
    <t>Įsigijimo savikaina ataskaitinio laikotarpio pabaigoje</t>
  </si>
  <si>
    <t>Nacionaline  </t>
  </si>
  <si>
    <t>Eurais </t>
  </si>
  <si>
    <t>JAV doleriais </t>
  </si>
  <si>
    <t>Kitomis  </t>
  </si>
  <si>
    <t>Iš viso 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</si>
  <si>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</si>
  <si>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</si>
  <si>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</si>
  <si>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 2012   m.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</si>
  <si>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</si>
  <si>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</si>
  <si>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</si>
  <si>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</si>
  <si>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</si>
  <si>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</si>
  <si>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</si>
  <si>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</si>
  <si>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</si>
  <si>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</si>
  <si>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</si>
  <si>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</si>
  <si>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</si>
  <si>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</si>
  <si>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</si>
  <si>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</si>
  <si>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   2012   m.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</si>
  <si>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</si>
  <si>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</si>
  <si>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</si>
  <si>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</si>
  <si>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</si>
  <si>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</si>
  <si>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</si>
  <si>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</si>
  <si>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</si>
  <si>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</si>
  <si>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(1-2)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</si>
  <si>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</si>
  <si>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</si>
  <si>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 xml:space="preserve">        3 priedas</t>
  </si>
  <si>
    <t>(Informacijos apie kitos veiklos pajamas ir sąnaudas pateikimo žemesniojo ir aukštesniojo lygių finansinių ataskaitų aiškinamajame rašte forma)</t>
  </si>
  <si>
    <t>KITOS VEIKLOS PAJAMOS IR SĄNAUDOS*</t>
  </si>
  <si>
    <t>1.1</t>
  </si>
  <si>
    <t>1.2</t>
  </si>
  <si>
    <t>1.3</t>
  </si>
  <si>
    <t>1.4</t>
  </si>
  <si>
    <t>1.5</t>
  </si>
  <si>
    <t>Pervestinos į biudžetą kitos veiklos pajamos</t>
  </si>
  <si>
    <t>3.1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</si>
  <si>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</si>
  <si>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</si>
  <si>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</si>
  <si>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</si>
  <si>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</si>
  <si>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</si>
  <si>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</si>
  <si>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</si>
  <si>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</si>
  <si>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</si>
  <si>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</si>
  <si>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</si>
  <si>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t xml:space="preserve">       8-ojo VSAFAS „Atsargos“</t>
  </si>
  <si>
    <t xml:space="preserve">        1 priedas</t>
  </si>
  <si>
    <t>Likutis 2010 m. gruodžio 31 d.</t>
  </si>
  <si>
    <t>Likutis 2012 m. gruodžio 31 d.</t>
  </si>
  <si>
    <t>Vyr. buhalterė                                                                                                                                                           Jagita Vaičiulienė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</si>
  <si>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</si>
  <si>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9"/>
        <rFont val="Times New Roman"/>
        <family val="1"/>
      </rPr>
      <t>*</t>
    </r>
    <r>
      <rPr>
        <b/>
        <sz val="9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</si>
  <si>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</si>
  <si>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</si>
  <si>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KAUNO ŠV. PRANCIŠKAUS MOKYKLA</t>
  </si>
  <si>
    <t>190135447, Bitininkų g.31, Kaunas</t>
  </si>
  <si>
    <t>Audronė Tamaševičiūtė</t>
  </si>
  <si>
    <t>1209</t>
  </si>
  <si>
    <t>1205</t>
  </si>
  <si>
    <t>211,2123</t>
  </si>
  <si>
    <t>2262</t>
  </si>
  <si>
    <t>228</t>
  </si>
  <si>
    <t>(viešojo sektoriaus subjekto, parengusio finansinės būklės ataskaitą (konsoliduotąją finansinės būklės ataskaitą), kodas, adresas)</t>
  </si>
  <si>
    <t>12081,12082,12083</t>
  </si>
  <si>
    <t>2013,202</t>
  </si>
  <si>
    <t>FINANSAVIMO SUMOS PAGAL ŠALTINĮ, TIKSLINĘ PASKIRTĮ IR JŲ POKYČIAI PER  2014 M. KOVO 31 D. ATASKAITINĮ LAIKOTARPĮ</t>
  </si>
  <si>
    <t>424</t>
  </si>
  <si>
    <t>425</t>
  </si>
  <si>
    <t>423</t>
  </si>
  <si>
    <t>426</t>
  </si>
  <si>
    <t>PAGAL 2014 M. KOVO   31 D. DUOMENIS</t>
  </si>
  <si>
    <t>2014-04-16 Nr.</t>
  </si>
  <si>
    <t>PAGAL 2014 M. KOVO 31 D. DUOMENIS</t>
  </si>
  <si>
    <t>L. e. direktoriaus pareigas</t>
  </si>
  <si>
    <t>Kristina Bedaitė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</si>
</sst>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Lt&quot;"/>
  </numFmts>
  <fonts count="7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(W1)"/>
      <family val="1"/>
    </font>
    <font>
      <strike/>
      <sz val="10"/>
      <name val="Times New Roman"/>
      <family val="1"/>
    </font>
    <font>
      <sz val="9"/>
      <name val="Times New (W1)"/>
      <family val="1"/>
    </font>
    <font>
      <b/>
      <sz val="10"/>
      <color indexed="8"/>
      <name val="Times New Roman"/>
      <family val="1"/>
    </font>
    <font>
      <sz val="10"/>
      <name val="TimesNewRoman,Bold"/>
      <family val="0"/>
    </font>
    <font>
      <b/>
      <sz val="12"/>
      <name val="TimesNewRoman,Bold"/>
      <family val="0"/>
    </font>
    <font>
      <i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trike/>
      <sz val="12"/>
      <name val="Times New Roman"/>
      <family val="1"/>
    </font>
    <font>
      <strike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23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4" applyNumberFormat="0" applyAlignment="0" applyProtection="0"/>
    <xf numFmtId="0" fontId="71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3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0" fillId="0" borderId="0">
      <alignment/>
      <protection/>
    </xf>
    <xf numFmtId="0" fontId="37" fillId="0" borderId="0">
      <alignment/>
      <protection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0" fillId="30" borderId="6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/>
    </xf>
    <xf numFmtId="0" fontId="7" fillId="32" borderId="15" xfId="0" applyFont="1" applyFill="1" applyBorder="1" applyAlignment="1">
      <alignment/>
    </xf>
    <xf numFmtId="0" fontId="7" fillId="32" borderId="13" xfId="0" applyFont="1" applyFill="1" applyBorder="1" applyAlignment="1">
      <alignment horizontal="left" wrapText="1" indent="1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/>
    </xf>
    <xf numFmtId="0" fontId="4" fillId="32" borderId="13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16" fontId="4" fillId="32" borderId="10" xfId="0" applyNumberFormat="1" applyFont="1" applyFill="1" applyBorder="1" applyAlignment="1">
      <alignment horizontal="left" vertical="top" wrapText="1"/>
    </xf>
    <xf numFmtId="16" fontId="4" fillId="32" borderId="10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/>
    </xf>
    <xf numFmtId="16" fontId="4" fillId="32" borderId="10" xfId="0" applyNumberFormat="1" applyFont="1" applyFill="1" applyBorder="1" applyAlignment="1" quotePrefix="1">
      <alignment horizontal="left" vertical="top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2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13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left" wrapText="1" indent="1"/>
    </xf>
    <xf numFmtId="49" fontId="4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32" borderId="19" xfId="0" applyNumberFormat="1" applyFont="1" applyFill="1" applyBorder="1" applyAlignment="1">
      <alignment/>
    </xf>
    <xf numFmtId="0" fontId="4" fillId="0" borderId="18" xfId="0" applyFont="1" applyBorder="1" applyAlignment="1">
      <alignment wrapText="1"/>
    </xf>
    <xf numFmtId="49" fontId="4" fillId="32" borderId="11" xfId="0" applyNumberFormat="1" applyFont="1" applyFill="1" applyBorder="1" applyAlignment="1">
      <alignment/>
    </xf>
    <xf numFmtId="49" fontId="4" fillId="32" borderId="12" xfId="0" applyNumberFormat="1" applyFont="1" applyFill="1" applyBorder="1" applyAlignment="1">
      <alignment/>
    </xf>
    <xf numFmtId="49" fontId="4" fillId="32" borderId="13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/>
    </xf>
    <xf numFmtId="16" fontId="4" fillId="0" borderId="12" xfId="0" applyNumberFormat="1" applyFont="1" applyBorder="1" applyAlignment="1">
      <alignment/>
    </xf>
    <xf numFmtId="16" fontId="4" fillId="32" borderId="12" xfId="0" applyNumberFormat="1" applyFont="1" applyFill="1" applyBorder="1" applyAlignment="1">
      <alignment/>
    </xf>
    <xf numFmtId="16" fontId="4" fillId="32" borderId="15" xfId="0" applyNumberFormat="1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49" fontId="4" fillId="0" borderId="12" xfId="0" applyNumberFormat="1" applyFont="1" applyBorder="1" applyAlignment="1">
      <alignment/>
    </xf>
    <xf numFmtId="49" fontId="4" fillId="32" borderId="15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12" fillId="32" borderId="10" xfId="0" applyFont="1" applyFill="1" applyBorder="1" applyAlignment="1">
      <alignment horizontal="left" wrapText="1"/>
    </xf>
    <xf numFmtId="0" fontId="12" fillId="0" borderId="13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 indent="1"/>
    </xf>
    <xf numFmtId="0" fontId="12" fillId="0" borderId="10" xfId="0" applyFont="1" applyBorder="1" applyAlignment="1">
      <alignment horizontal="left" vertical="top" wrapText="1"/>
    </xf>
    <xf numFmtId="0" fontId="0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10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8" fillId="0" borderId="0" xfId="41" applyAlignment="1" applyProtection="1">
      <alignment/>
      <protection/>
    </xf>
    <xf numFmtId="0" fontId="2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/>
    </xf>
    <xf numFmtId="0" fontId="16" fillId="32" borderId="16" xfId="0" applyFont="1" applyFill="1" applyBorder="1" applyAlignment="1">
      <alignment horizontal="left" vertical="center"/>
    </xf>
    <xf numFmtId="0" fontId="16" fillId="32" borderId="16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1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16" fontId="4" fillId="32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32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vertical="center"/>
    </xf>
    <xf numFmtId="0" fontId="16" fillId="32" borderId="1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3" fillId="32" borderId="0" xfId="0" applyFont="1" applyFill="1" applyBorder="1" applyAlignment="1">
      <alignment vertical="center"/>
    </xf>
    <xf numFmtId="0" fontId="7" fillId="32" borderId="13" xfId="0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7" fillId="32" borderId="15" xfId="0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horizontal="left" vertical="center" wrapText="1"/>
    </xf>
    <xf numFmtId="0" fontId="4" fillId="32" borderId="15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4" fillId="0" borderId="15" xfId="0" applyFont="1" applyBorder="1" applyAlignment="1">
      <alignment/>
    </xf>
    <xf numFmtId="2" fontId="7" fillId="32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4" fillId="32" borderId="1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7" fillId="32" borderId="17" xfId="0" applyFont="1" applyFill="1" applyBorder="1" applyAlignment="1">
      <alignment horizontal="left" vertical="center"/>
    </xf>
    <xf numFmtId="0" fontId="16" fillId="32" borderId="15" xfId="0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13" fillId="32" borderId="0" xfId="0" applyFont="1" applyFill="1" applyAlignment="1">
      <alignment wrapText="1"/>
    </xf>
    <xf numFmtId="2" fontId="2" fillId="32" borderId="1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6" fontId="4" fillId="0" borderId="25" xfId="0" applyNumberFormat="1" applyFont="1" applyFill="1" applyBorder="1" applyAlignment="1" quotePrefix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0" fillId="0" borderId="0" xfId="51" applyFont="1" applyFill="1" applyAlignment="1">
      <alignment vertical="center"/>
      <protection/>
    </xf>
    <xf numFmtId="0" fontId="7" fillId="0" borderId="0" xfId="51" applyFont="1" applyFill="1" applyAlignment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51" applyFont="1" applyFill="1" applyAlignment="1">
      <alignment vertical="center" wrapText="1"/>
      <protection/>
    </xf>
    <xf numFmtId="49" fontId="4" fillId="0" borderId="0" xfId="51" applyNumberFormat="1" applyFont="1" applyFill="1" applyAlignment="1">
      <alignment vertical="center"/>
      <protection/>
    </xf>
    <xf numFmtId="0" fontId="7" fillId="0" borderId="10" xfId="51" applyFont="1" applyFill="1" applyBorder="1" applyAlignment="1">
      <alignment vertical="center" wrapText="1"/>
      <protection/>
    </xf>
    <xf numFmtId="0" fontId="7" fillId="0" borderId="27" xfId="51" applyFont="1" applyFill="1" applyBorder="1" applyAlignment="1">
      <alignment horizontal="center" vertical="center" wrapText="1"/>
      <protection/>
    </xf>
    <xf numFmtId="0" fontId="7" fillId="0" borderId="25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27" xfId="51" applyFont="1" applyFill="1" applyBorder="1" applyAlignment="1">
      <alignment vertical="center" wrapText="1"/>
      <protection/>
    </xf>
    <xf numFmtId="0" fontId="4" fillId="0" borderId="25" xfId="51" applyFont="1" applyFill="1" applyBorder="1" applyAlignment="1">
      <alignment vertical="center" wrapText="1"/>
      <protection/>
    </xf>
    <xf numFmtId="0" fontId="1" fillId="0" borderId="25" xfId="5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vertical="center"/>
    </xf>
    <xf numFmtId="49" fontId="1" fillId="32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9" fillId="3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16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34" fillId="0" borderId="0" xfId="50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 wrapText="1"/>
      <protection/>
    </xf>
    <xf numFmtId="0" fontId="18" fillId="0" borderId="0" xfId="50" applyFont="1" applyFill="1" applyBorder="1" applyAlignment="1" applyProtection="1">
      <alignment vertical="center" wrapText="1"/>
      <protection/>
    </xf>
    <xf numFmtId="0" fontId="34" fillId="33" borderId="0" xfId="50" applyFont="1" applyFill="1" applyAlignment="1" applyProtection="1">
      <alignment vertical="center"/>
      <protection/>
    </xf>
    <xf numFmtId="0" fontId="34" fillId="33" borderId="0" xfId="50" applyFont="1" applyFill="1" applyAlignment="1" applyProtection="1">
      <alignment vertical="center" wrapText="1"/>
      <protection/>
    </xf>
    <xf numFmtId="0" fontId="34" fillId="0" borderId="0" xfId="50" applyFont="1" applyFill="1" applyAlignment="1" applyProtection="1">
      <alignment/>
      <protection/>
    </xf>
    <xf numFmtId="0" fontId="34" fillId="0" borderId="0" xfId="48" applyFont="1" applyFill="1" applyBorder="1" applyAlignment="1" applyProtection="1">
      <alignment horizontal="left"/>
      <protection/>
    </xf>
    <xf numFmtId="4" fontId="18" fillId="0" borderId="0" xfId="48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/>
    </xf>
    <xf numFmtId="0" fontId="34" fillId="0" borderId="0" xfId="48" applyFont="1" applyFill="1" applyAlignment="1" applyProtection="1">
      <alignment horizontal="left"/>
      <protection/>
    </xf>
    <xf numFmtId="0" fontId="34" fillId="0" borderId="0" xfId="48" applyFont="1" applyFill="1" applyAlignment="1" applyProtection="1">
      <alignment/>
      <protection/>
    </xf>
    <xf numFmtId="4" fontId="18" fillId="0" borderId="0" xfId="48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4" fillId="0" borderId="0" xfId="50" applyFont="1" applyFill="1" applyAlignment="1" applyProtection="1">
      <alignment vertical="center"/>
      <protection/>
    </xf>
    <xf numFmtId="0" fontId="0" fillId="0" borderId="0" xfId="0" applyFill="1" applyBorder="1" applyAlignment="1">
      <alignment wrapText="1"/>
    </xf>
    <xf numFmtId="0" fontId="18" fillId="0" borderId="29" xfId="50" applyFont="1" applyFill="1" applyBorder="1" applyAlignment="1" applyProtection="1">
      <alignment horizontal="center" vertical="center" wrapText="1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30" xfId="50" applyFont="1" applyFill="1" applyBorder="1" applyAlignment="1" applyProtection="1">
      <alignment horizontal="center" vertical="center" wrapText="1"/>
      <protection/>
    </xf>
    <xf numFmtId="0" fontId="18" fillId="0" borderId="31" xfId="50" applyFont="1" applyFill="1" applyBorder="1" applyAlignment="1" applyProtection="1">
      <alignment horizontal="center" vertical="center" wrapText="1"/>
      <protection/>
    </xf>
    <xf numFmtId="0" fontId="18" fillId="0" borderId="25" xfId="52" applyFont="1" applyFill="1" applyBorder="1" applyAlignment="1">
      <alignment horizontal="left" vertical="center" wrapText="1"/>
      <protection/>
    </xf>
    <xf numFmtId="0" fontId="18" fillId="0" borderId="32" xfId="52" applyFont="1" applyFill="1" applyBorder="1">
      <alignment/>
      <protection/>
    </xf>
    <xf numFmtId="0" fontId="38" fillId="0" borderId="25" xfId="49" applyFont="1" applyFill="1" applyBorder="1" applyAlignment="1" applyProtection="1">
      <alignment horizontal="center" vertical="center" wrapText="1"/>
      <protection/>
    </xf>
    <xf numFmtId="49" fontId="34" fillId="0" borderId="25" xfId="50" applyNumberFormat="1" applyFont="1" applyFill="1" applyBorder="1" applyAlignment="1" applyProtection="1">
      <alignment horizontal="left" vertical="center" wrapText="1"/>
      <protection/>
    </xf>
    <xf numFmtId="0" fontId="34" fillId="0" borderId="27" xfId="50" applyFont="1" applyFill="1" applyBorder="1" applyAlignment="1" applyProtection="1">
      <alignment horizontal="left" indent="1"/>
      <protection/>
    </xf>
    <xf numFmtId="0" fontId="18" fillId="0" borderId="26" xfId="52" applyFont="1" applyFill="1" applyBorder="1">
      <alignment/>
      <protection/>
    </xf>
    <xf numFmtId="49" fontId="34" fillId="0" borderId="25" xfId="50" applyNumberFormat="1" applyFont="1" applyFill="1" applyBorder="1" applyAlignment="1" applyProtection="1" quotePrefix="1">
      <alignment horizontal="left" vertical="center" wrapText="1"/>
      <protection/>
    </xf>
    <xf numFmtId="0" fontId="34" fillId="0" borderId="27" xfId="52" applyFont="1" applyFill="1" applyBorder="1" applyAlignment="1">
      <alignment horizontal="left" indent="1"/>
      <protection/>
    </xf>
    <xf numFmtId="0" fontId="34" fillId="0" borderId="27" xfId="52" applyFont="1" applyFill="1" applyBorder="1" applyAlignment="1">
      <alignment horizontal="left" vertical="center" indent="1"/>
      <protection/>
    </xf>
    <xf numFmtId="0" fontId="34" fillId="0" borderId="0" xfId="50" applyFont="1" applyFill="1" applyAlignment="1" applyProtection="1">
      <alignment horizontal="left" vertical="center" wrapText="1"/>
      <protection/>
    </xf>
    <xf numFmtId="0" fontId="34" fillId="0" borderId="0" xfId="50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top" wrapText="1"/>
    </xf>
    <xf numFmtId="0" fontId="25" fillId="0" borderId="0" xfId="0" applyFont="1" applyAlignment="1">
      <alignment vertical="center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4" fontId="7" fillId="32" borderId="10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 quotePrefix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4" fillId="32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2" borderId="13" xfId="0" applyNumberFormat="1" applyFont="1" applyFill="1" applyBorder="1" applyAlignment="1" quotePrefix="1">
      <alignment horizontal="left" vertical="center" wrapText="1"/>
    </xf>
    <xf numFmtId="0" fontId="7" fillId="3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vertical="center"/>
    </xf>
    <xf numFmtId="4" fontId="12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7" fillId="32" borderId="10" xfId="45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10" xfId="0" applyFont="1" applyBorder="1" applyAlignment="1">
      <alignment vertical="center" wrapText="1"/>
    </xf>
    <xf numFmtId="14" fontId="1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13" fillId="32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13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32" borderId="0" xfId="0" applyFont="1" applyFill="1" applyAlignment="1">
      <alignment vertical="center" wrapText="1"/>
    </xf>
    <xf numFmtId="0" fontId="21" fillId="0" borderId="20" xfId="0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32" borderId="0" xfId="0" applyFont="1" applyFill="1" applyAlignment="1">
      <alignment horizontal="left" vertical="center" wrapText="1"/>
    </xf>
    <xf numFmtId="0" fontId="25" fillId="32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center" vertical="top" wrapText="1"/>
    </xf>
    <xf numFmtId="0" fontId="7" fillId="32" borderId="12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49" fontId="7" fillId="32" borderId="2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  <xf numFmtId="0" fontId="7" fillId="32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26" fillId="32" borderId="0" xfId="0" applyNumberFormat="1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14" fontId="4" fillId="3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6" fillId="0" borderId="0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Alignment="1" applyProtection="1">
      <alignment horizontal="justify"/>
      <protection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32" borderId="15" xfId="0" applyNumberFormat="1" applyFont="1" applyFill="1" applyBorder="1" applyAlignment="1">
      <alignment horizontal="left" wrapText="1"/>
    </xf>
    <xf numFmtId="49" fontId="16" fillId="32" borderId="13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32" borderId="0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5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top"/>
    </xf>
    <xf numFmtId="0" fontId="25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32" borderId="0" xfId="41" applyFont="1" applyFill="1" applyAlignment="1" applyProtection="1">
      <alignment horizontal="center"/>
      <protection/>
    </xf>
    <xf numFmtId="0" fontId="20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 vertical="top"/>
    </xf>
    <xf numFmtId="0" fontId="19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2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wrapText="1"/>
    </xf>
    <xf numFmtId="0" fontId="10" fillId="0" borderId="19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7" fillId="32" borderId="15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32" borderId="1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7" fillId="32" borderId="12" xfId="0" applyFont="1" applyFill="1" applyBorder="1" applyAlignment="1">
      <alignment horizontal="left" wrapText="1"/>
    </xf>
    <xf numFmtId="0" fontId="7" fillId="32" borderId="14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0" xfId="51" applyFont="1" applyFill="1" applyAlignment="1">
      <alignment horizontal="center" vertical="center" wrapText="1"/>
      <protection/>
    </xf>
    <xf numFmtId="0" fontId="7" fillId="0" borderId="36" xfId="51" applyFont="1" applyFill="1" applyBorder="1" applyAlignment="1">
      <alignment horizontal="left" vertical="center"/>
      <protection/>
    </xf>
    <xf numFmtId="0" fontId="10" fillId="0" borderId="0" xfId="51" applyFont="1" applyFill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Normal_VSAKIS-uzsakymas nr.14-3 priedas_Koreguoti konfiguravimo priedai ir parametrai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66"/>
  <sheetViews>
    <sheetView showGridLines="0" zoomScaleSheetLayoutView="100" zoomScalePageLayoutView="0" workbookViewId="0" topLeftCell="A1">
      <selection activeCell="N58" sqref="N58"/>
    </sheetView>
  </sheetViews>
  <sheetFormatPr defaultColWidth="9.140625" defaultRowHeight="12.75"/>
  <cols>
    <col min="1" max="1" width="5.57421875" style="8" customWidth="1"/>
    <col min="2" max="2" width="30.140625" style="8" customWidth="1"/>
    <col min="3" max="3" width="18.28125" style="8" customWidth="1"/>
    <col min="4" max="4" width="9.140625" style="8" hidden="1" customWidth="1"/>
    <col min="5" max="5" width="9.8515625" style="8" customWidth="1"/>
    <col min="6" max="6" width="7.00390625" style="8" customWidth="1"/>
    <col min="7" max="7" width="13.140625" style="246" customWidth="1"/>
    <col min="8" max="8" width="12.8515625" style="246" customWidth="1"/>
    <col min="9" max="9" width="15.57421875" style="8" customWidth="1"/>
    <col min="10" max="16384" width="9.140625" style="8" customWidth="1"/>
  </cols>
  <sheetData>
    <row r="1" spans="1:11" ht="12.75">
      <c r="A1" s="449"/>
      <c r="B1" s="449"/>
      <c r="C1" s="449"/>
      <c r="D1" s="449"/>
      <c r="E1" s="449"/>
      <c r="F1" s="287"/>
      <c r="G1" s="450"/>
      <c r="H1" s="451"/>
      <c r="I1" s="449"/>
      <c r="J1" s="449"/>
      <c r="K1" s="449"/>
    </row>
    <row r="2" spans="1:11" ht="12.75">
      <c r="A2" s="449"/>
      <c r="B2" s="449"/>
      <c r="C2" s="451"/>
      <c r="D2" s="449"/>
      <c r="E2" s="449" t="s">
        <v>71</v>
      </c>
      <c r="F2" s="449"/>
      <c r="G2" s="451"/>
      <c r="H2" s="451"/>
      <c r="I2" s="449"/>
      <c r="J2" s="449"/>
      <c r="K2" s="449"/>
    </row>
    <row r="3" spans="1:11" ht="12.75">
      <c r="A3" s="449"/>
      <c r="B3" s="449"/>
      <c r="C3" s="449"/>
      <c r="D3" s="449"/>
      <c r="E3" s="449"/>
      <c r="F3" s="449" t="s">
        <v>123</v>
      </c>
      <c r="G3" s="451"/>
      <c r="H3" s="451"/>
      <c r="I3" s="449"/>
      <c r="J3" s="449"/>
      <c r="K3" s="449"/>
    </row>
    <row r="4" spans="1:11" ht="12.75">
      <c r="A4" s="449"/>
      <c r="B4" s="449"/>
      <c r="C4" s="449"/>
      <c r="D4" s="449"/>
      <c r="E4" s="449"/>
      <c r="F4" s="449"/>
      <c r="G4" s="451"/>
      <c r="H4" s="451"/>
      <c r="I4" s="449"/>
      <c r="J4" s="449"/>
      <c r="K4" s="449"/>
    </row>
    <row r="5" spans="1:11" ht="12.75">
      <c r="A5" s="498" t="s">
        <v>74</v>
      </c>
      <c r="B5" s="512"/>
      <c r="C5" s="512"/>
      <c r="D5" s="512"/>
      <c r="E5" s="512"/>
      <c r="F5" s="512"/>
      <c r="G5" s="512"/>
      <c r="H5" s="512"/>
      <c r="I5" s="449"/>
      <c r="J5" s="449"/>
      <c r="K5" s="449"/>
    </row>
    <row r="6" spans="1:11" ht="12.75">
      <c r="A6" s="513" t="s">
        <v>73</v>
      </c>
      <c r="B6" s="512"/>
      <c r="C6" s="512"/>
      <c r="D6" s="512"/>
      <c r="E6" s="512"/>
      <c r="F6" s="512"/>
      <c r="G6" s="512"/>
      <c r="H6" s="512"/>
      <c r="I6" s="449"/>
      <c r="J6" s="449"/>
      <c r="K6" s="449"/>
    </row>
    <row r="7" spans="1:11" ht="12.75">
      <c r="A7" s="498" t="s">
        <v>760</v>
      </c>
      <c r="B7" s="499"/>
      <c r="C7" s="499"/>
      <c r="D7" s="499"/>
      <c r="E7" s="499"/>
      <c r="F7" s="499"/>
      <c r="G7" s="499"/>
      <c r="H7" s="499"/>
      <c r="I7" s="449"/>
      <c r="J7" s="449"/>
      <c r="K7" s="449"/>
    </row>
    <row r="8" spans="1:11" ht="12.75">
      <c r="A8" s="514" t="s">
        <v>32</v>
      </c>
      <c r="B8" s="512"/>
      <c r="C8" s="512"/>
      <c r="D8" s="512"/>
      <c r="E8" s="512"/>
      <c r="F8" s="512"/>
      <c r="G8" s="512"/>
      <c r="H8" s="512"/>
      <c r="I8" s="449"/>
      <c r="J8" s="449"/>
      <c r="K8" s="449"/>
    </row>
    <row r="9" spans="1:11" ht="12.75">
      <c r="A9" s="498" t="s">
        <v>761</v>
      </c>
      <c r="B9" s="499"/>
      <c r="C9" s="499"/>
      <c r="D9" s="499"/>
      <c r="E9" s="499"/>
      <c r="F9" s="499"/>
      <c r="G9" s="499"/>
      <c r="H9" s="499"/>
      <c r="I9" s="449"/>
      <c r="J9" s="449"/>
      <c r="K9" s="449"/>
    </row>
    <row r="10" spans="1:11" ht="12.75">
      <c r="A10" s="514" t="s">
        <v>76</v>
      </c>
      <c r="B10" s="512"/>
      <c r="C10" s="512"/>
      <c r="D10" s="512"/>
      <c r="E10" s="512"/>
      <c r="F10" s="512"/>
      <c r="G10" s="512"/>
      <c r="H10" s="512"/>
      <c r="I10" s="449"/>
      <c r="J10" s="449"/>
      <c r="K10" s="449"/>
    </row>
    <row r="11" spans="1:11" ht="12.75">
      <c r="A11" s="514" t="s">
        <v>75</v>
      </c>
      <c r="B11" s="512"/>
      <c r="C11" s="512"/>
      <c r="D11" s="512"/>
      <c r="E11" s="512"/>
      <c r="F11" s="512"/>
      <c r="G11" s="512"/>
      <c r="H11" s="512"/>
      <c r="I11" s="449"/>
      <c r="J11" s="449"/>
      <c r="K11" s="449"/>
    </row>
    <row r="12" spans="1:11" ht="12.75">
      <c r="A12" s="515"/>
      <c r="B12" s="512"/>
      <c r="C12" s="512"/>
      <c r="D12" s="512"/>
      <c r="E12" s="512"/>
      <c r="F12" s="512"/>
      <c r="G12" s="512"/>
      <c r="H12" s="512"/>
      <c r="I12" s="449"/>
      <c r="J12" s="449"/>
      <c r="K12" s="449"/>
    </row>
    <row r="13" spans="1:11" ht="12.75">
      <c r="A13" s="498" t="s">
        <v>33</v>
      </c>
      <c r="B13" s="499"/>
      <c r="C13" s="499"/>
      <c r="D13" s="499"/>
      <c r="E13" s="499"/>
      <c r="F13" s="499"/>
      <c r="G13" s="499"/>
      <c r="H13" s="499"/>
      <c r="I13" s="449"/>
      <c r="J13" s="449"/>
      <c r="K13" s="449"/>
    </row>
    <row r="14" spans="1:11" ht="12.75">
      <c r="A14" s="514"/>
      <c r="B14" s="512"/>
      <c r="C14" s="512"/>
      <c r="D14" s="512"/>
      <c r="E14" s="512"/>
      <c r="F14" s="512"/>
      <c r="G14" s="512"/>
      <c r="H14" s="512"/>
      <c r="I14" s="449"/>
      <c r="J14" s="449"/>
      <c r="K14" s="449"/>
    </row>
    <row r="15" spans="1:11" ht="12.75">
      <c r="A15" s="498" t="s">
        <v>776</v>
      </c>
      <c r="B15" s="499"/>
      <c r="C15" s="499"/>
      <c r="D15" s="499"/>
      <c r="E15" s="499"/>
      <c r="F15" s="499"/>
      <c r="G15" s="499"/>
      <c r="H15" s="499"/>
      <c r="I15" s="449"/>
      <c r="J15" s="449"/>
      <c r="K15" s="449"/>
    </row>
    <row r="16" spans="1:11" ht="9.75" customHeight="1">
      <c r="A16" s="452"/>
      <c r="B16" s="449"/>
      <c r="C16" s="449"/>
      <c r="D16" s="449"/>
      <c r="E16" s="449"/>
      <c r="F16" s="449"/>
      <c r="G16" s="451"/>
      <c r="H16" s="451"/>
      <c r="I16" s="449"/>
      <c r="J16" s="449"/>
      <c r="K16" s="449"/>
    </row>
    <row r="17" spans="1:11" ht="12.75">
      <c r="A17" s="517" t="s">
        <v>777</v>
      </c>
      <c r="B17" s="512"/>
      <c r="C17" s="512"/>
      <c r="D17" s="512"/>
      <c r="E17" s="512"/>
      <c r="F17" s="512"/>
      <c r="G17" s="512"/>
      <c r="H17" s="512"/>
      <c r="I17" s="449"/>
      <c r="J17" s="449"/>
      <c r="K17" s="449"/>
    </row>
    <row r="18" spans="1:11" ht="12.75">
      <c r="A18" s="514" t="s">
        <v>34</v>
      </c>
      <c r="B18" s="512"/>
      <c r="C18" s="512"/>
      <c r="D18" s="512"/>
      <c r="E18" s="512"/>
      <c r="F18" s="512"/>
      <c r="G18" s="512"/>
      <c r="H18" s="512"/>
      <c r="I18" s="449"/>
      <c r="J18" s="449"/>
      <c r="K18" s="449"/>
    </row>
    <row r="19" spans="1:11" s="6" customFormat="1" ht="15">
      <c r="A19" s="518" t="s">
        <v>388</v>
      </c>
      <c r="B19" s="512"/>
      <c r="C19" s="512"/>
      <c r="D19" s="512"/>
      <c r="E19" s="512"/>
      <c r="F19" s="512"/>
      <c r="G19" s="512"/>
      <c r="H19" s="512"/>
      <c r="I19" s="449"/>
      <c r="J19" s="449"/>
      <c r="K19" s="449"/>
    </row>
    <row r="20" spans="1:11" s="2" customFormat="1" ht="49.5" customHeight="1">
      <c r="A20" s="111" t="s">
        <v>35</v>
      </c>
      <c r="B20" s="519" t="s">
        <v>36</v>
      </c>
      <c r="C20" s="516"/>
      <c r="D20" s="516"/>
      <c r="E20" s="516"/>
      <c r="F20" s="111" t="s">
        <v>67</v>
      </c>
      <c r="G20" s="454" t="s">
        <v>37</v>
      </c>
      <c r="H20" s="454" t="s">
        <v>38</v>
      </c>
      <c r="I20" s="455"/>
      <c r="J20" s="455"/>
      <c r="K20" s="455"/>
    </row>
    <row r="21" spans="1:11" ht="12.75">
      <c r="A21" s="456" t="s">
        <v>39</v>
      </c>
      <c r="B21" s="520" t="s">
        <v>40</v>
      </c>
      <c r="C21" s="521"/>
      <c r="D21" s="521"/>
      <c r="E21" s="521"/>
      <c r="F21" s="457"/>
      <c r="G21" s="488">
        <f>SUM(G22+G27+G28)</f>
        <v>836729.6699999999</v>
      </c>
      <c r="H21" s="488">
        <f>SUM(H22+H27+H28)</f>
        <v>3137621.23</v>
      </c>
      <c r="I21" s="449"/>
      <c r="J21" s="449"/>
      <c r="K21" s="449"/>
    </row>
    <row r="22" spans="1:11" ht="12.75">
      <c r="A22" s="453" t="s">
        <v>41</v>
      </c>
      <c r="B22" s="522" t="s">
        <v>42</v>
      </c>
      <c r="C22" s="522"/>
      <c r="D22" s="522"/>
      <c r="E22" s="522"/>
      <c r="F22" s="460"/>
      <c r="G22" s="488">
        <f>SUM(G23:G26)</f>
        <v>836729.6699999999</v>
      </c>
      <c r="H22" s="488">
        <f>SUM(H23:H26)</f>
        <v>3137621.23</v>
      </c>
      <c r="I22" s="449"/>
      <c r="J22" s="449"/>
      <c r="K22" s="449"/>
    </row>
    <row r="23" spans="1:11" ht="12.75">
      <c r="A23" s="453" t="s">
        <v>77</v>
      </c>
      <c r="B23" s="522" t="s">
        <v>78</v>
      </c>
      <c r="C23" s="522"/>
      <c r="D23" s="522"/>
      <c r="E23" s="522"/>
      <c r="F23" s="460"/>
      <c r="G23" s="489">
        <v>595732.11</v>
      </c>
      <c r="H23" s="489">
        <v>2118557.81</v>
      </c>
      <c r="I23" s="449"/>
      <c r="J23" s="449"/>
      <c r="K23" s="449"/>
    </row>
    <row r="24" spans="1:11" ht="12.75">
      <c r="A24" s="453" t="s">
        <v>79</v>
      </c>
      <c r="B24" s="516" t="s">
        <v>80</v>
      </c>
      <c r="C24" s="516"/>
      <c r="D24" s="516"/>
      <c r="E24" s="516"/>
      <c r="F24" s="461"/>
      <c r="G24" s="489">
        <v>237401.06</v>
      </c>
      <c r="H24" s="489">
        <v>884992.73</v>
      </c>
      <c r="I24" s="449"/>
      <c r="J24" s="449"/>
      <c r="K24" s="449"/>
    </row>
    <row r="25" spans="1:11" ht="12.75">
      <c r="A25" s="453" t="s">
        <v>81</v>
      </c>
      <c r="B25" s="516" t="s">
        <v>82</v>
      </c>
      <c r="C25" s="516"/>
      <c r="D25" s="516"/>
      <c r="E25" s="516"/>
      <c r="F25" s="460"/>
      <c r="G25" s="489">
        <v>3596.5</v>
      </c>
      <c r="H25" s="489">
        <v>61674.39</v>
      </c>
      <c r="I25" s="449"/>
      <c r="J25" s="449"/>
      <c r="K25" s="449"/>
    </row>
    <row r="26" spans="1:11" ht="12.75">
      <c r="A26" s="453" t="s">
        <v>83</v>
      </c>
      <c r="B26" s="516" t="s">
        <v>84</v>
      </c>
      <c r="C26" s="516"/>
      <c r="D26" s="516"/>
      <c r="E26" s="516"/>
      <c r="F26" s="461"/>
      <c r="G26" s="489"/>
      <c r="H26" s="489">
        <v>72396.3</v>
      </c>
      <c r="I26" s="449"/>
      <c r="J26" s="462"/>
      <c r="K26" s="449"/>
    </row>
    <row r="27" spans="1:11" ht="12.75">
      <c r="A27" s="453" t="s">
        <v>43</v>
      </c>
      <c r="B27" s="516" t="s">
        <v>44</v>
      </c>
      <c r="C27" s="516"/>
      <c r="D27" s="516"/>
      <c r="E27" s="516"/>
      <c r="F27" s="460"/>
      <c r="G27" s="488"/>
      <c r="H27" s="488"/>
      <c r="I27" s="449"/>
      <c r="J27" s="462"/>
      <c r="K27" s="449"/>
    </row>
    <row r="28" spans="1:11" ht="12.75">
      <c r="A28" s="453" t="s">
        <v>45</v>
      </c>
      <c r="B28" s="516" t="s">
        <v>46</v>
      </c>
      <c r="C28" s="516"/>
      <c r="D28" s="516"/>
      <c r="E28" s="516"/>
      <c r="F28" s="460"/>
      <c r="G28" s="488">
        <f>SUM(G29:G30)</f>
        <v>0</v>
      </c>
      <c r="H28" s="488">
        <f>SUM(H29:H30)</f>
        <v>0</v>
      </c>
      <c r="I28" s="449"/>
      <c r="J28" s="462"/>
      <c r="K28" s="449"/>
    </row>
    <row r="29" spans="1:11" ht="12.75">
      <c r="A29" s="453" t="s">
        <v>85</v>
      </c>
      <c r="B29" s="516" t="s">
        <v>47</v>
      </c>
      <c r="C29" s="516"/>
      <c r="D29" s="516"/>
      <c r="E29" s="516"/>
      <c r="F29" s="461"/>
      <c r="G29" s="488"/>
      <c r="H29" s="488"/>
      <c r="I29" s="449"/>
      <c r="J29" s="462"/>
      <c r="K29" s="449"/>
    </row>
    <row r="30" spans="1:11" ht="12.75">
      <c r="A30" s="453" t="s">
        <v>86</v>
      </c>
      <c r="B30" s="516" t="s">
        <v>48</v>
      </c>
      <c r="C30" s="516"/>
      <c r="D30" s="516"/>
      <c r="E30" s="516"/>
      <c r="F30" s="461"/>
      <c r="G30" s="488"/>
      <c r="H30" s="488"/>
      <c r="I30" s="449"/>
      <c r="J30" s="463"/>
      <c r="K30" s="449"/>
    </row>
    <row r="31" spans="1:11" ht="12.75">
      <c r="A31" s="456" t="s">
        <v>49</v>
      </c>
      <c r="B31" s="520" t="s">
        <v>50</v>
      </c>
      <c r="C31" s="520"/>
      <c r="D31" s="520"/>
      <c r="E31" s="520"/>
      <c r="F31" s="457"/>
      <c r="G31" s="488">
        <f>SUM(G32:G45)</f>
        <v>838744.8799999999</v>
      </c>
      <c r="H31" s="488">
        <f>SUM(H32:H45)</f>
        <v>3086181.0400000005</v>
      </c>
      <c r="I31" s="449"/>
      <c r="J31" s="462"/>
      <c r="K31" s="449"/>
    </row>
    <row r="32" spans="1:11" ht="12.75">
      <c r="A32" s="453" t="s">
        <v>41</v>
      </c>
      <c r="B32" s="516" t="s">
        <v>121</v>
      </c>
      <c r="C32" s="523"/>
      <c r="D32" s="523"/>
      <c r="E32" s="523"/>
      <c r="F32" s="460"/>
      <c r="G32" s="490">
        <v>718774.22</v>
      </c>
      <c r="H32" s="489">
        <v>2599719.22</v>
      </c>
      <c r="I32" s="449"/>
      <c r="J32" s="462"/>
      <c r="K32" s="449"/>
    </row>
    <row r="33" spans="1:11" ht="12.75">
      <c r="A33" s="453" t="s">
        <v>43</v>
      </c>
      <c r="B33" s="516" t="s">
        <v>111</v>
      </c>
      <c r="C33" s="523"/>
      <c r="D33" s="523"/>
      <c r="E33" s="523"/>
      <c r="F33" s="460"/>
      <c r="G33" s="489">
        <v>1329</v>
      </c>
      <c r="H33" s="489">
        <v>13986.26</v>
      </c>
      <c r="I33" s="449"/>
      <c r="J33" s="462"/>
      <c r="K33" s="449"/>
    </row>
    <row r="34" spans="1:11" ht="12.75">
      <c r="A34" s="453" t="s">
        <v>45</v>
      </c>
      <c r="B34" s="516" t="s">
        <v>112</v>
      </c>
      <c r="C34" s="523"/>
      <c r="D34" s="523"/>
      <c r="E34" s="523"/>
      <c r="F34" s="460"/>
      <c r="G34" s="489">
        <v>92286.97</v>
      </c>
      <c r="H34" s="489">
        <v>241555.6</v>
      </c>
      <c r="I34" s="449"/>
      <c r="J34" s="449"/>
      <c r="K34" s="449"/>
    </row>
    <row r="35" spans="1:11" ht="12.75">
      <c r="A35" s="453" t="s">
        <v>52</v>
      </c>
      <c r="B35" s="522" t="s">
        <v>113</v>
      </c>
      <c r="C35" s="523"/>
      <c r="D35" s="523"/>
      <c r="E35" s="523"/>
      <c r="F35" s="460"/>
      <c r="G35" s="489"/>
      <c r="H35" s="489">
        <v>13050.94</v>
      </c>
      <c r="I35" s="449"/>
      <c r="J35" s="449"/>
      <c r="K35" s="449"/>
    </row>
    <row r="36" spans="1:11" ht="12.75">
      <c r="A36" s="453" t="s">
        <v>89</v>
      </c>
      <c r="B36" s="522" t="s">
        <v>114</v>
      </c>
      <c r="C36" s="523"/>
      <c r="D36" s="523"/>
      <c r="E36" s="523"/>
      <c r="F36" s="460"/>
      <c r="G36" s="489"/>
      <c r="H36" s="489">
        <v>0</v>
      </c>
      <c r="I36" s="449"/>
      <c r="J36" s="449"/>
      <c r="K36" s="449"/>
    </row>
    <row r="37" spans="1:11" ht="12.75">
      <c r="A37" s="453" t="s">
        <v>91</v>
      </c>
      <c r="B37" s="522" t="s">
        <v>115</v>
      </c>
      <c r="C37" s="523"/>
      <c r="D37" s="523"/>
      <c r="E37" s="523"/>
      <c r="F37" s="460"/>
      <c r="G37" s="489">
        <v>1720.62</v>
      </c>
      <c r="H37" s="489">
        <v>8263.06</v>
      </c>
      <c r="I37" s="449"/>
      <c r="J37" s="449"/>
      <c r="K37" s="449"/>
    </row>
    <row r="38" spans="1:11" ht="12.75">
      <c r="A38" s="453" t="s">
        <v>93</v>
      </c>
      <c r="B38" s="522" t="s">
        <v>116</v>
      </c>
      <c r="C38" s="523"/>
      <c r="D38" s="523"/>
      <c r="E38" s="523"/>
      <c r="F38" s="460"/>
      <c r="G38" s="489">
        <v>12935.46</v>
      </c>
      <c r="H38" s="489">
        <v>33941.18</v>
      </c>
      <c r="I38" s="449"/>
      <c r="J38" s="449"/>
      <c r="K38" s="449"/>
    </row>
    <row r="39" spans="1:11" ht="12.75">
      <c r="A39" s="453" t="s">
        <v>94</v>
      </c>
      <c r="B39" s="516" t="s">
        <v>51</v>
      </c>
      <c r="C39" s="523"/>
      <c r="D39" s="523"/>
      <c r="E39" s="523"/>
      <c r="F39" s="460"/>
      <c r="G39" s="489"/>
      <c r="H39" s="489"/>
      <c r="I39" s="449"/>
      <c r="J39" s="449"/>
      <c r="K39" s="449"/>
    </row>
    <row r="40" spans="1:11" ht="12.75">
      <c r="A40" s="453" t="s">
        <v>95</v>
      </c>
      <c r="B40" s="522" t="s">
        <v>96</v>
      </c>
      <c r="C40" s="523"/>
      <c r="D40" s="523"/>
      <c r="E40" s="523"/>
      <c r="F40" s="460"/>
      <c r="G40" s="489">
        <v>888.12</v>
      </c>
      <c r="H40" s="489">
        <v>51741.24</v>
      </c>
      <c r="I40" s="449"/>
      <c r="J40" s="449"/>
      <c r="K40" s="449"/>
    </row>
    <row r="41" spans="1:11" ht="15.75" customHeight="1">
      <c r="A41" s="453" t="s">
        <v>97</v>
      </c>
      <c r="B41" s="516" t="s">
        <v>68</v>
      </c>
      <c r="C41" s="516"/>
      <c r="D41" s="516"/>
      <c r="E41" s="516"/>
      <c r="F41" s="460"/>
      <c r="G41" s="489"/>
      <c r="H41" s="489"/>
      <c r="I41" s="449"/>
      <c r="J41" s="449"/>
      <c r="K41" s="449"/>
    </row>
    <row r="42" spans="1:11" ht="15.75" customHeight="1">
      <c r="A42" s="453" t="s">
        <v>98</v>
      </c>
      <c r="B42" s="516" t="s">
        <v>117</v>
      </c>
      <c r="C42" s="523"/>
      <c r="D42" s="523"/>
      <c r="E42" s="523"/>
      <c r="F42" s="460"/>
      <c r="G42" s="489"/>
      <c r="H42" s="489">
        <v>0</v>
      </c>
      <c r="I42" s="449"/>
      <c r="J42" s="449"/>
      <c r="K42" s="449"/>
    </row>
    <row r="43" spans="1:11" ht="12.75">
      <c r="A43" s="453" t="s">
        <v>99</v>
      </c>
      <c r="B43" s="516" t="s">
        <v>69</v>
      </c>
      <c r="C43" s="523"/>
      <c r="D43" s="523"/>
      <c r="E43" s="523"/>
      <c r="F43" s="460"/>
      <c r="G43" s="489"/>
      <c r="H43" s="489"/>
      <c r="I43" s="449"/>
      <c r="J43" s="449"/>
      <c r="K43" s="449"/>
    </row>
    <row r="44" spans="1:11" ht="12.75">
      <c r="A44" s="453" t="s">
        <v>100</v>
      </c>
      <c r="B44" s="516" t="s">
        <v>118</v>
      </c>
      <c r="C44" s="523"/>
      <c r="D44" s="523"/>
      <c r="E44" s="523"/>
      <c r="F44" s="460"/>
      <c r="G44" s="489">
        <v>7626.47</v>
      </c>
      <c r="H44" s="489">
        <v>123923.54</v>
      </c>
      <c r="I44" s="449"/>
      <c r="J44" s="449"/>
      <c r="K44" s="449"/>
    </row>
    <row r="45" spans="1:11" ht="12.75">
      <c r="A45" s="453" t="s">
        <v>101</v>
      </c>
      <c r="B45" s="501" t="s">
        <v>70</v>
      </c>
      <c r="C45" s="502"/>
      <c r="D45" s="502"/>
      <c r="E45" s="503"/>
      <c r="F45" s="460"/>
      <c r="G45" s="489">
        <v>3184.02</v>
      </c>
      <c r="H45" s="489"/>
      <c r="I45" s="449"/>
      <c r="J45" s="449"/>
      <c r="K45" s="449"/>
    </row>
    <row r="46" spans="1:11" ht="12.75">
      <c r="A46" s="457" t="s">
        <v>54</v>
      </c>
      <c r="B46" s="504" t="s">
        <v>55</v>
      </c>
      <c r="C46" s="505"/>
      <c r="D46" s="505"/>
      <c r="E46" s="506"/>
      <c r="F46" s="458"/>
      <c r="G46" s="488">
        <f>SUM(G21-G31)</f>
        <v>-2015.2099999999627</v>
      </c>
      <c r="H46" s="488">
        <f>SUM(H21-H31)</f>
        <v>51440.18999999948</v>
      </c>
      <c r="I46" s="470"/>
      <c r="J46" s="449"/>
      <c r="K46" s="449"/>
    </row>
    <row r="47" spans="1:11" ht="12.75">
      <c r="A47" s="457" t="s">
        <v>56</v>
      </c>
      <c r="B47" s="507" t="s">
        <v>57</v>
      </c>
      <c r="C47" s="505"/>
      <c r="D47" s="505"/>
      <c r="E47" s="506"/>
      <c r="F47" s="457"/>
      <c r="G47" s="488">
        <f>SUM(G48+G49-G50)</f>
        <v>0</v>
      </c>
      <c r="H47" s="488">
        <f>SUM(H48+H49-H50)</f>
        <v>0</v>
      </c>
      <c r="I47" s="449"/>
      <c r="J47" s="449"/>
      <c r="K47" s="449"/>
    </row>
    <row r="48" spans="1:11" ht="12.75">
      <c r="A48" s="461" t="s">
        <v>102</v>
      </c>
      <c r="B48" s="501" t="s">
        <v>119</v>
      </c>
      <c r="C48" s="502"/>
      <c r="D48" s="502"/>
      <c r="E48" s="503"/>
      <c r="F48" s="461"/>
      <c r="G48" s="489"/>
      <c r="H48" s="489"/>
      <c r="I48" s="449"/>
      <c r="J48" s="449"/>
      <c r="K48" s="449"/>
    </row>
    <row r="49" spans="1:11" ht="12.75">
      <c r="A49" s="461" t="s">
        <v>43</v>
      </c>
      <c r="B49" s="501" t="s">
        <v>104</v>
      </c>
      <c r="C49" s="502"/>
      <c r="D49" s="502"/>
      <c r="E49" s="503"/>
      <c r="F49" s="461"/>
      <c r="G49" s="489"/>
      <c r="H49" s="489"/>
      <c r="I49" s="449"/>
      <c r="J49" s="449"/>
      <c r="K49" s="449"/>
    </row>
    <row r="50" spans="1:11" ht="12.75">
      <c r="A50" s="461" t="s">
        <v>105</v>
      </c>
      <c r="B50" s="501" t="s">
        <v>120</v>
      </c>
      <c r="C50" s="502"/>
      <c r="D50" s="502"/>
      <c r="E50" s="503"/>
      <c r="F50" s="461"/>
      <c r="G50" s="489"/>
      <c r="H50" s="489"/>
      <c r="I50" s="449"/>
      <c r="J50" s="449"/>
      <c r="K50" s="449"/>
    </row>
    <row r="51" spans="1:11" ht="12.75">
      <c r="A51" s="457" t="s">
        <v>58</v>
      </c>
      <c r="B51" s="504" t="s">
        <v>59</v>
      </c>
      <c r="C51" s="505"/>
      <c r="D51" s="505"/>
      <c r="E51" s="506"/>
      <c r="F51" s="457"/>
      <c r="G51" s="488"/>
      <c r="H51" s="488">
        <v>1858</v>
      </c>
      <c r="I51" s="449"/>
      <c r="J51" s="449"/>
      <c r="K51" s="449"/>
    </row>
    <row r="52" spans="1:11" ht="30" customHeight="1">
      <c r="A52" s="457" t="s">
        <v>60</v>
      </c>
      <c r="B52" s="508" t="s">
        <v>72</v>
      </c>
      <c r="C52" s="509"/>
      <c r="D52" s="509"/>
      <c r="E52" s="510"/>
      <c r="F52" s="457"/>
      <c r="G52" s="488"/>
      <c r="H52" s="488"/>
      <c r="I52" s="449"/>
      <c r="J52" s="449"/>
      <c r="K52" s="449"/>
    </row>
    <row r="53" spans="1:11" ht="12.75">
      <c r="A53" s="457" t="s">
        <v>61</v>
      </c>
      <c r="B53" s="504" t="s">
        <v>107</v>
      </c>
      <c r="C53" s="505"/>
      <c r="D53" s="505"/>
      <c r="E53" s="506"/>
      <c r="F53" s="457"/>
      <c r="G53" s="488"/>
      <c r="H53" s="488"/>
      <c r="I53" s="449"/>
      <c r="J53" s="449"/>
      <c r="K53" s="449"/>
    </row>
    <row r="54" spans="1:11" ht="30" customHeight="1">
      <c r="A54" s="457" t="s">
        <v>63</v>
      </c>
      <c r="B54" s="511" t="s">
        <v>62</v>
      </c>
      <c r="C54" s="509"/>
      <c r="D54" s="509"/>
      <c r="E54" s="510"/>
      <c r="F54" s="457"/>
      <c r="G54" s="488"/>
      <c r="H54" s="488"/>
      <c r="I54" s="449"/>
      <c r="J54" s="449"/>
      <c r="K54" s="449"/>
    </row>
    <row r="55" spans="1:11" ht="12.75">
      <c r="A55" s="457" t="s">
        <v>41</v>
      </c>
      <c r="B55" s="507" t="s">
        <v>64</v>
      </c>
      <c r="C55" s="505"/>
      <c r="D55" s="505"/>
      <c r="E55" s="506"/>
      <c r="F55" s="457"/>
      <c r="G55" s="488"/>
      <c r="H55" s="488"/>
      <c r="I55" s="449"/>
      <c r="J55" s="449"/>
      <c r="K55" s="449"/>
    </row>
    <row r="56" spans="1:11" ht="12.75">
      <c r="A56" s="457" t="s">
        <v>108</v>
      </c>
      <c r="B56" s="504" t="s">
        <v>65</v>
      </c>
      <c r="C56" s="505"/>
      <c r="D56" s="505"/>
      <c r="E56" s="506"/>
      <c r="F56" s="457"/>
      <c r="G56" s="488">
        <f>SUM(G47+G46-G51)</f>
        <v>-2015.2099999999627</v>
      </c>
      <c r="H56" s="488">
        <f>SUM(H47+H46-H51)</f>
        <v>49582.18999999948</v>
      </c>
      <c r="I56" s="449">
        <v>-2015.21</v>
      </c>
      <c r="J56" s="449"/>
      <c r="K56" s="449"/>
    </row>
    <row r="57" spans="1:11" ht="12.75">
      <c r="A57" s="461" t="s">
        <v>41</v>
      </c>
      <c r="B57" s="501" t="s">
        <v>109</v>
      </c>
      <c r="C57" s="502"/>
      <c r="D57" s="502"/>
      <c r="E57" s="503"/>
      <c r="F57" s="461"/>
      <c r="G57" s="489"/>
      <c r="H57" s="489"/>
      <c r="I57" s="449"/>
      <c r="J57" s="449"/>
      <c r="K57" s="449"/>
    </row>
    <row r="58" spans="1:11" ht="12.75">
      <c r="A58" s="461" t="s">
        <v>43</v>
      </c>
      <c r="B58" s="501" t="s">
        <v>110</v>
      </c>
      <c r="C58" s="502"/>
      <c r="D58" s="502"/>
      <c r="E58" s="503"/>
      <c r="F58" s="461"/>
      <c r="G58" s="489"/>
      <c r="H58" s="489"/>
      <c r="I58" s="449"/>
      <c r="J58" s="449"/>
      <c r="K58" s="449"/>
    </row>
    <row r="59" spans="1:11" ht="12.75">
      <c r="A59" s="455"/>
      <c r="B59" s="455"/>
      <c r="C59" s="455"/>
      <c r="D59" s="449"/>
      <c r="E59" s="449"/>
      <c r="F59" s="462"/>
      <c r="G59" s="464"/>
      <c r="H59" s="464"/>
      <c r="I59" s="449"/>
      <c r="J59" s="449"/>
      <c r="K59" s="449"/>
    </row>
    <row r="60" spans="1:11" ht="12.75">
      <c r="A60" s="524" t="s">
        <v>779</v>
      </c>
      <c r="B60" s="524"/>
      <c r="C60" s="524"/>
      <c r="D60" s="524"/>
      <c r="E60" s="524"/>
      <c r="F60" s="524"/>
      <c r="G60" s="514" t="s">
        <v>780</v>
      </c>
      <c r="H60" s="514"/>
      <c r="I60" s="449"/>
      <c r="J60" s="449"/>
      <c r="K60" s="449"/>
    </row>
    <row r="61" spans="1:11" s="6" customFormat="1" ht="34.5" customHeight="1">
      <c r="A61" s="525" t="s">
        <v>122</v>
      </c>
      <c r="B61" s="525"/>
      <c r="C61" s="525"/>
      <c r="D61" s="525"/>
      <c r="E61" s="525"/>
      <c r="F61" s="525"/>
      <c r="G61" s="500" t="s">
        <v>66</v>
      </c>
      <c r="H61" s="500"/>
      <c r="I61" s="449"/>
      <c r="J61" s="449"/>
      <c r="K61" s="449"/>
    </row>
    <row r="62" spans="1:11" ht="12.75">
      <c r="A62" s="449" t="s">
        <v>755</v>
      </c>
      <c r="B62" s="449"/>
      <c r="C62" s="449"/>
      <c r="D62" s="449"/>
      <c r="E62" s="449"/>
      <c r="F62" s="449"/>
      <c r="G62" s="514" t="s">
        <v>762</v>
      </c>
      <c r="H62" s="514"/>
      <c r="I62" s="449"/>
      <c r="J62" s="449"/>
      <c r="K62" s="449"/>
    </row>
    <row r="63" spans="1:11" ht="12.75">
      <c r="A63" s="449"/>
      <c r="B63" s="449"/>
      <c r="C63" s="449"/>
      <c r="D63" s="449"/>
      <c r="E63" s="449"/>
      <c r="F63" s="449"/>
      <c r="G63" s="500" t="s">
        <v>66</v>
      </c>
      <c r="H63" s="500"/>
      <c r="I63" s="449"/>
      <c r="J63" s="449"/>
      <c r="K63" s="449"/>
    </row>
    <row r="64" spans="1:11" ht="12.75">
      <c r="A64" s="449"/>
      <c r="B64" s="449"/>
      <c r="C64" s="449"/>
      <c r="D64" s="449"/>
      <c r="E64" s="449"/>
      <c r="F64" s="449"/>
      <c r="G64" s="451"/>
      <c r="H64" s="451"/>
      <c r="I64" s="449"/>
      <c r="J64" s="449"/>
      <c r="K64" s="449"/>
    </row>
    <row r="65" spans="1:11" ht="12.75">
      <c r="A65" s="449"/>
      <c r="B65" s="449"/>
      <c r="C65" s="449"/>
      <c r="D65" s="449"/>
      <c r="E65" s="449"/>
      <c r="F65" s="449"/>
      <c r="G65" s="451"/>
      <c r="H65" s="451"/>
      <c r="I65" s="449"/>
      <c r="J65" s="449"/>
      <c r="K65" s="449"/>
    </row>
    <row r="66" spans="1:11" ht="12.75">
      <c r="A66" s="449"/>
      <c r="B66" s="449"/>
      <c r="C66" s="449"/>
      <c r="D66" s="449"/>
      <c r="E66" s="449"/>
      <c r="F66" s="449"/>
      <c r="G66" s="451"/>
      <c r="H66" s="451"/>
      <c r="I66" s="449"/>
      <c r="J66" s="449"/>
      <c r="K66" s="449"/>
    </row>
  </sheetData>
  <sheetProtection/>
  <mergeCells count="59">
    <mergeCell ref="G62:H62"/>
    <mergeCell ref="A60:F60"/>
    <mergeCell ref="A61:F61"/>
    <mergeCell ref="G60:H60"/>
    <mergeCell ref="G61:H61"/>
    <mergeCell ref="B43:E43"/>
    <mergeCell ref="B44:E44"/>
    <mergeCell ref="B39:E39"/>
    <mergeCell ref="B40:E40"/>
    <mergeCell ref="B41:E41"/>
    <mergeCell ref="B33:E33"/>
    <mergeCell ref="B34:E34"/>
    <mergeCell ref="B37:E37"/>
    <mergeCell ref="B42:E42"/>
    <mergeCell ref="B35:E35"/>
    <mergeCell ref="B36:E36"/>
    <mergeCell ref="B31:E31"/>
    <mergeCell ref="B32:E32"/>
    <mergeCell ref="B25:E25"/>
    <mergeCell ref="B26:E26"/>
    <mergeCell ref="B27:E27"/>
    <mergeCell ref="B28:E28"/>
    <mergeCell ref="B38:E38"/>
    <mergeCell ref="B20:E20"/>
    <mergeCell ref="B21:E21"/>
    <mergeCell ref="B22:E22"/>
    <mergeCell ref="B23:E23"/>
    <mergeCell ref="B29:E29"/>
    <mergeCell ref="B30:E30"/>
    <mergeCell ref="A10:H10"/>
    <mergeCell ref="A12:H12"/>
    <mergeCell ref="A13:H13"/>
    <mergeCell ref="A11:H11"/>
    <mergeCell ref="B24:E24"/>
    <mergeCell ref="A14:H14"/>
    <mergeCell ref="A15:H15"/>
    <mergeCell ref="A17:H17"/>
    <mergeCell ref="A18:H18"/>
    <mergeCell ref="A19:H19"/>
    <mergeCell ref="A5:H5"/>
    <mergeCell ref="A6:H6"/>
    <mergeCell ref="A7:H7"/>
    <mergeCell ref="A8:H8"/>
    <mergeCell ref="B56:E56"/>
    <mergeCell ref="B57:E57"/>
    <mergeCell ref="B48:E48"/>
    <mergeCell ref="B49:E49"/>
    <mergeCell ref="B50:E50"/>
    <mergeCell ref="B51:E51"/>
    <mergeCell ref="A9:H9"/>
    <mergeCell ref="G63:H63"/>
    <mergeCell ref="B45:E45"/>
    <mergeCell ref="B46:E46"/>
    <mergeCell ref="B47:E47"/>
    <mergeCell ref="B58:E58"/>
    <mergeCell ref="B52:E52"/>
    <mergeCell ref="B53:E53"/>
    <mergeCell ref="B54:E54"/>
    <mergeCell ref="B55:E55"/>
  </mergeCells>
  <printOptions horizontalCentered="1"/>
  <pageMargins left="0.3937007874015748" right="0.1968503937007874" top="0.5905511811023623" bottom="0.3937007874015748" header="0.5118110236220472" footer="0.5118110236220472"/>
  <pageSetup cellComments="asDisplaye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J38"/>
  <sheetViews>
    <sheetView zoomScalePageLayoutView="0" workbookViewId="0" topLeftCell="A19">
      <selection activeCell="D19" sqref="D19"/>
    </sheetView>
  </sheetViews>
  <sheetFormatPr defaultColWidth="9.140625" defaultRowHeight="12.75"/>
  <cols>
    <col min="1" max="1" width="6.421875" style="110" bestFit="1" customWidth="1"/>
    <col min="2" max="2" width="28.421875" style="110" customWidth="1"/>
    <col min="3" max="3" width="9.57421875" style="110" customWidth="1"/>
    <col min="4" max="4" width="10.421875" style="110" customWidth="1"/>
    <col min="5" max="5" width="10.28125" style="110" customWidth="1"/>
    <col min="6" max="6" width="10.7109375" style="110" customWidth="1"/>
    <col min="7" max="7" width="9.140625" style="110" customWidth="1"/>
    <col min="8" max="8" width="8.421875" style="110" customWidth="1"/>
    <col min="9" max="9" width="7.7109375" style="110" customWidth="1"/>
    <col min="10" max="16384" width="9.140625" style="110" customWidth="1"/>
  </cols>
  <sheetData>
    <row r="1" spans="1:10" ht="12.75">
      <c r="A1" s="109"/>
      <c r="B1" s="109"/>
      <c r="C1" s="109"/>
      <c r="D1" s="109"/>
      <c r="E1" s="109"/>
      <c r="F1" s="109"/>
      <c r="G1" s="109"/>
      <c r="H1" s="33"/>
      <c r="J1" s="109"/>
    </row>
    <row r="2" spans="1:10" ht="12.75">
      <c r="A2" s="109"/>
      <c r="B2" s="109"/>
      <c r="C2" s="109"/>
      <c r="D2" s="109"/>
      <c r="E2" s="109"/>
      <c r="F2" s="109"/>
      <c r="G2" s="109"/>
      <c r="H2" s="32" t="s">
        <v>751</v>
      </c>
      <c r="I2" s="109"/>
      <c r="J2" s="109"/>
    </row>
    <row r="3" spans="1:10" ht="12.75">
      <c r="A3" s="109"/>
      <c r="B3" s="109"/>
      <c r="C3" s="109"/>
      <c r="D3" s="109"/>
      <c r="E3" s="109"/>
      <c r="F3" s="109"/>
      <c r="G3" s="109"/>
      <c r="H3" s="32" t="s">
        <v>752</v>
      </c>
      <c r="I3" s="109"/>
      <c r="J3" s="109"/>
    </row>
    <row r="4" spans="1:10" ht="8.25" customHeight="1">
      <c r="A4" s="109"/>
      <c r="B4" s="615"/>
      <c r="C4" s="615"/>
      <c r="D4" s="615"/>
      <c r="E4" s="615"/>
      <c r="F4" s="615"/>
      <c r="G4" s="615"/>
      <c r="H4" s="615"/>
      <c r="I4" s="615"/>
      <c r="J4" s="615"/>
    </row>
    <row r="5" spans="1:10" ht="17.25" customHeight="1">
      <c r="A5" s="658" t="s">
        <v>279</v>
      </c>
      <c r="B5" s="659"/>
      <c r="C5" s="659"/>
      <c r="D5" s="659"/>
      <c r="E5" s="659"/>
      <c r="F5" s="659"/>
      <c r="G5" s="659"/>
      <c r="H5" s="659"/>
      <c r="I5" s="659"/>
      <c r="J5" s="659"/>
    </row>
    <row r="6" spans="1:10" ht="12.75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.75">
      <c r="A7" s="660" t="s">
        <v>280</v>
      </c>
      <c r="B7" s="661"/>
      <c r="C7" s="661"/>
      <c r="D7" s="661"/>
      <c r="E7" s="661"/>
      <c r="F7" s="661"/>
      <c r="G7" s="661"/>
      <c r="H7" s="661"/>
      <c r="I7" s="661"/>
      <c r="J7" s="661"/>
    </row>
    <row r="8" spans="1:10" ht="12.75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0" ht="47.25" customHeight="1">
      <c r="A9" s="662" t="s">
        <v>35</v>
      </c>
      <c r="B9" s="519" t="s">
        <v>36</v>
      </c>
      <c r="C9" s="519" t="s">
        <v>281</v>
      </c>
      <c r="D9" s="519" t="s">
        <v>282</v>
      </c>
      <c r="E9" s="519" t="s">
        <v>283</v>
      </c>
      <c r="F9" s="519"/>
      <c r="G9" s="519" t="s">
        <v>284</v>
      </c>
      <c r="H9" s="519"/>
      <c r="I9" s="519" t="s">
        <v>285</v>
      </c>
      <c r="J9" s="519" t="s">
        <v>165</v>
      </c>
    </row>
    <row r="10" spans="1:10" ht="36">
      <c r="A10" s="663"/>
      <c r="B10" s="519"/>
      <c r="C10" s="519"/>
      <c r="D10" s="519"/>
      <c r="E10" s="112" t="s">
        <v>286</v>
      </c>
      <c r="F10" s="112" t="s">
        <v>287</v>
      </c>
      <c r="G10" s="112" t="s">
        <v>288</v>
      </c>
      <c r="H10" s="112" t="s">
        <v>289</v>
      </c>
      <c r="I10" s="519"/>
      <c r="J10" s="519"/>
    </row>
    <row r="11" spans="1:10" ht="12.75">
      <c r="A11" s="113">
        <v>1</v>
      </c>
      <c r="B11" s="114">
        <v>2</v>
      </c>
      <c r="C11" s="114">
        <v>3</v>
      </c>
      <c r="D11" s="114">
        <v>4</v>
      </c>
      <c r="E11" s="114">
        <v>5</v>
      </c>
      <c r="F11" s="114">
        <v>6</v>
      </c>
      <c r="G11" s="114">
        <v>7</v>
      </c>
      <c r="H11" s="113">
        <v>8</v>
      </c>
      <c r="I11" s="114">
        <v>9</v>
      </c>
      <c r="J11" s="114">
        <v>10</v>
      </c>
    </row>
    <row r="12" spans="1:10" ht="24">
      <c r="A12" s="111" t="s">
        <v>129</v>
      </c>
      <c r="B12" s="115" t="s">
        <v>290</v>
      </c>
      <c r="C12" s="116"/>
      <c r="D12" s="117"/>
      <c r="E12" s="116"/>
      <c r="F12" s="116"/>
      <c r="G12" s="116"/>
      <c r="H12" s="116"/>
      <c r="I12" s="116"/>
      <c r="J12" s="116"/>
    </row>
    <row r="13" spans="1:10" ht="24">
      <c r="A13" s="112" t="s">
        <v>144</v>
      </c>
      <c r="B13" s="118" t="s">
        <v>291</v>
      </c>
      <c r="C13" s="116">
        <f aca="true" t="shared" si="0" ref="C13:I13">SUM(C14:C15)</f>
        <v>0</v>
      </c>
      <c r="D13" s="116">
        <f t="shared" si="0"/>
        <v>0</v>
      </c>
      <c r="E13" s="116">
        <f t="shared" si="0"/>
        <v>0</v>
      </c>
      <c r="F13" s="116">
        <f t="shared" si="0"/>
        <v>0</v>
      </c>
      <c r="G13" s="116">
        <f t="shared" si="0"/>
        <v>0</v>
      </c>
      <c r="H13" s="116">
        <f t="shared" si="0"/>
        <v>0</v>
      </c>
      <c r="I13" s="116">
        <f t="shared" si="0"/>
        <v>0</v>
      </c>
      <c r="J13" s="116">
        <f>SUM(J14:J15)</f>
        <v>0</v>
      </c>
    </row>
    <row r="14" spans="1:10" ht="15" customHeight="1">
      <c r="A14" s="112" t="s">
        <v>145</v>
      </c>
      <c r="B14" s="119" t="s">
        <v>292</v>
      </c>
      <c r="C14" s="116"/>
      <c r="D14" s="116"/>
      <c r="E14" s="116"/>
      <c r="F14" s="116"/>
      <c r="G14" s="116"/>
      <c r="H14" s="116"/>
      <c r="I14" s="116"/>
      <c r="J14" s="116">
        <f>SUM(D14:I14)</f>
        <v>0</v>
      </c>
    </row>
    <row r="15" spans="1:10" ht="25.5" customHeight="1">
      <c r="A15" s="112" t="s">
        <v>147</v>
      </c>
      <c r="B15" s="119" t="s">
        <v>293</v>
      </c>
      <c r="C15" s="116"/>
      <c r="D15" s="116"/>
      <c r="E15" s="116"/>
      <c r="F15" s="116"/>
      <c r="G15" s="116"/>
      <c r="H15" s="116"/>
      <c r="I15" s="116"/>
      <c r="J15" s="116">
        <f>+D15</f>
        <v>0</v>
      </c>
    </row>
    <row r="16" spans="1:10" ht="24">
      <c r="A16" s="112" t="s">
        <v>175</v>
      </c>
      <c r="B16" s="118" t="s">
        <v>294</v>
      </c>
      <c r="C16" s="116">
        <f>SUM(C17:C20)</f>
        <v>0</v>
      </c>
      <c r="D16" s="116"/>
      <c r="E16" s="116">
        <f aca="true" t="shared" si="1" ref="E16:J16">SUM(E17:E20)</f>
        <v>0</v>
      </c>
      <c r="F16" s="116">
        <f t="shared" si="1"/>
        <v>0</v>
      </c>
      <c r="G16" s="116">
        <f t="shared" si="1"/>
        <v>0</v>
      </c>
      <c r="H16" s="116">
        <f t="shared" si="1"/>
        <v>0</v>
      </c>
      <c r="I16" s="116">
        <f t="shared" si="1"/>
        <v>0</v>
      </c>
      <c r="J16" s="116">
        <f t="shared" si="1"/>
        <v>0</v>
      </c>
    </row>
    <row r="17" spans="1:10" ht="12.75">
      <c r="A17" s="112" t="s">
        <v>177</v>
      </c>
      <c r="B17" s="119" t="s">
        <v>295</v>
      </c>
      <c r="C17" s="120"/>
      <c r="D17" s="121"/>
      <c r="E17" s="120"/>
      <c r="F17" s="120"/>
      <c r="G17" s="120"/>
      <c r="H17" s="120"/>
      <c r="I17" s="120"/>
      <c r="J17" s="120"/>
    </row>
    <row r="18" spans="1:10" ht="12.75">
      <c r="A18" s="112" t="s">
        <v>179</v>
      </c>
      <c r="B18" s="119" t="s">
        <v>296</v>
      </c>
      <c r="C18" s="120"/>
      <c r="D18" s="121"/>
      <c r="E18" s="120"/>
      <c r="F18" s="120"/>
      <c r="G18" s="120"/>
      <c r="H18" s="120"/>
      <c r="I18" s="120"/>
      <c r="J18" s="120"/>
    </row>
    <row r="19" spans="1:10" ht="12.75">
      <c r="A19" s="112" t="s">
        <v>181</v>
      </c>
      <c r="B19" s="119" t="s">
        <v>297</v>
      </c>
      <c r="C19" s="120"/>
      <c r="D19" s="121"/>
      <c r="E19" s="120"/>
      <c r="F19" s="120"/>
      <c r="G19" s="120"/>
      <c r="H19" s="120"/>
      <c r="I19" s="120"/>
      <c r="J19" s="120">
        <f>+D19</f>
        <v>0</v>
      </c>
    </row>
    <row r="20" spans="1:10" ht="12.75">
      <c r="A20" s="112" t="s">
        <v>298</v>
      </c>
      <c r="B20" s="119" t="s">
        <v>299</v>
      </c>
      <c r="C20" s="120"/>
      <c r="D20" s="121"/>
      <c r="E20" s="120"/>
      <c r="F20" s="120"/>
      <c r="G20" s="120"/>
      <c r="H20" s="120"/>
      <c r="I20" s="120"/>
      <c r="J20" s="120"/>
    </row>
    <row r="21" spans="1:10" ht="12.75">
      <c r="A21" s="112" t="s">
        <v>183</v>
      </c>
      <c r="B21" s="118" t="s">
        <v>184</v>
      </c>
      <c r="C21" s="122"/>
      <c r="D21" s="122"/>
      <c r="E21" s="122"/>
      <c r="F21" s="122"/>
      <c r="G21" s="122"/>
      <c r="H21" s="122"/>
      <c r="I21" s="122"/>
      <c r="J21" s="122"/>
    </row>
    <row r="22" spans="1:10" ht="24" customHeight="1">
      <c r="A22" s="111" t="s">
        <v>185</v>
      </c>
      <c r="B22" s="123" t="s">
        <v>300</v>
      </c>
      <c r="C22" s="124">
        <f>SUM(C12,C13,C16,C21)</f>
        <v>0</v>
      </c>
      <c r="D22" s="124">
        <f>SUM(D13-D16)</f>
        <v>0</v>
      </c>
      <c r="E22" s="124">
        <f aca="true" t="shared" si="2" ref="E22:J22">SUM(E13-E16)</f>
        <v>0</v>
      </c>
      <c r="F22" s="124">
        <f t="shared" si="2"/>
        <v>0</v>
      </c>
      <c r="G22" s="124">
        <f t="shared" si="2"/>
        <v>0</v>
      </c>
      <c r="H22" s="124">
        <f t="shared" si="2"/>
        <v>0</v>
      </c>
      <c r="I22" s="124">
        <f t="shared" si="2"/>
        <v>0</v>
      </c>
      <c r="J22" s="124">
        <f t="shared" si="2"/>
        <v>0</v>
      </c>
    </row>
    <row r="23" spans="1:10" ht="24">
      <c r="A23" s="112" t="s">
        <v>187</v>
      </c>
      <c r="B23" s="125" t="s">
        <v>301</v>
      </c>
      <c r="C23" s="122"/>
      <c r="D23" s="122"/>
      <c r="E23" s="122"/>
      <c r="F23" s="122"/>
      <c r="G23" s="122"/>
      <c r="H23" s="122"/>
      <c r="I23" s="122"/>
      <c r="J23" s="122"/>
    </row>
    <row r="24" spans="1:10" ht="36">
      <c r="A24" s="112" t="s">
        <v>190</v>
      </c>
      <c r="B24" s="125" t="s">
        <v>302</v>
      </c>
      <c r="C24" s="122"/>
      <c r="D24" s="122"/>
      <c r="E24" s="122"/>
      <c r="F24" s="122"/>
      <c r="G24" s="122"/>
      <c r="H24" s="122"/>
      <c r="I24" s="122"/>
      <c r="J24" s="122"/>
    </row>
    <row r="25" spans="1:10" ht="24">
      <c r="A25" s="112" t="s">
        <v>192</v>
      </c>
      <c r="B25" s="126" t="s">
        <v>303</v>
      </c>
      <c r="C25" s="122"/>
      <c r="D25" s="122"/>
      <c r="E25" s="122"/>
      <c r="F25" s="122"/>
      <c r="G25" s="122"/>
      <c r="H25" s="122"/>
      <c r="I25" s="122"/>
      <c r="J25" s="122"/>
    </row>
    <row r="26" spans="1:10" ht="24">
      <c r="A26" s="112" t="s">
        <v>194</v>
      </c>
      <c r="B26" s="126" t="s">
        <v>304</v>
      </c>
      <c r="C26" s="122"/>
      <c r="D26" s="122"/>
      <c r="E26" s="122"/>
      <c r="F26" s="122"/>
      <c r="G26" s="122"/>
      <c r="H26" s="122"/>
      <c r="I26" s="122"/>
      <c r="J26" s="122"/>
    </row>
    <row r="27" spans="1:10" ht="48">
      <c r="A27" s="112" t="s">
        <v>199</v>
      </c>
      <c r="B27" s="126" t="s">
        <v>305</v>
      </c>
      <c r="C27" s="122">
        <f>SUM(C28:C31)</f>
        <v>0</v>
      </c>
      <c r="D27" s="122">
        <f aca="true" t="shared" si="3" ref="D27:J27">SUM(D28:D31)</f>
        <v>0</v>
      </c>
      <c r="E27" s="122">
        <f t="shared" si="3"/>
        <v>0</v>
      </c>
      <c r="F27" s="122">
        <f t="shared" si="3"/>
        <v>0</v>
      </c>
      <c r="G27" s="122">
        <f t="shared" si="3"/>
        <v>0</v>
      </c>
      <c r="H27" s="122">
        <f t="shared" si="3"/>
        <v>0</v>
      </c>
      <c r="I27" s="122">
        <f t="shared" si="3"/>
        <v>0</v>
      </c>
      <c r="J27" s="122">
        <f t="shared" si="3"/>
        <v>0</v>
      </c>
    </row>
    <row r="28" spans="1:10" ht="12.75">
      <c r="A28" s="112" t="s">
        <v>306</v>
      </c>
      <c r="B28" s="127" t="s">
        <v>295</v>
      </c>
      <c r="C28" s="122"/>
      <c r="D28" s="122"/>
      <c r="E28" s="122"/>
      <c r="F28" s="122"/>
      <c r="G28" s="122"/>
      <c r="H28" s="122"/>
      <c r="I28" s="122"/>
      <c r="J28" s="122"/>
    </row>
    <row r="29" spans="1:10" ht="12.75">
      <c r="A29" s="112" t="s">
        <v>307</v>
      </c>
      <c r="B29" s="127" t="s">
        <v>296</v>
      </c>
      <c r="C29" s="122"/>
      <c r="D29" s="122"/>
      <c r="E29" s="122"/>
      <c r="F29" s="122"/>
      <c r="G29" s="122"/>
      <c r="H29" s="122"/>
      <c r="I29" s="122"/>
      <c r="J29" s="122"/>
    </row>
    <row r="30" spans="1:10" ht="12.75">
      <c r="A30" s="112" t="s">
        <v>308</v>
      </c>
      <c r="B30" s="127" t="s">
        <v>297</v>
      </c>
      <c r="C30" s="122"/>
      <c r="D30" s="122"/>
      <c r="E30" s="122"/>
      <c r="F30" s="122"/>
      <c r="G30" s="122"/>
      <c r="H30" s="122"/>
      <c r="I30" s="122"/>
      <c r="J30" s="122"/>
    </row>
    <row r="31" spans="1:10" ht="12.75">
      <c r="A31" s="112" t="s">
        <v>309</v>
      </c>
      <c r="B31" s="127" t="s">
        <v>299</v>
      </c>
      <c r="C31" s="122"/>
      <c r="D31" s="122"/>
      <c r="E31" s="122"/>
      <c r="F31" s="122"/>
      <c r="G31" s="122"/>
      <c r="H31" s="122"/>
      <c r="I31" s="122"/>
      <c r="J31" s="122"/>
    </row>
    <row r="32" spans="1:10" ht="12.75">
      <c r="A32" s="112" t="s">
        <v>200</v>
      </c>
      <c r="B32" s="126" t="s">
        <v>310</v>
      </c>
      <c r="C32" s="122"/>
      <c r="D32" s="122"/>
      <c r="E32" s="122"/>
      <c r="F32" s="122"/>
      <c r="G32" s="122"/>
      <c r="H32" s="122"/>
      <c r="I32" s="122"/>
      <c r="J32" s="122"/>
    </row>
    <row r="33" spans="1:10" ht="27.75" customHeight="1">
      <c r="A33" s="111" t="s">
        <v>202</v>
      </c>
      <c r="B33" s="128" t="s">
        <v>311</v>
      </c>
      <c r="C33" s="122">
        <f>SUM(C23,C24,C25-C26-C27,C32)</f>
        <v>0</v>
      </c>
      <c r="D33" s="122">
        <f aca="true" t="shared" si="4" ref="D33:J33">SUM(D23,D24,D25-D26-D27,D32)</f>
        <v>0</v>
      </c>
      <c r="E33" s="122">
        <f t="shared" si="4"/>
        <v>0</v>
      </c>
      <c r="F33" s="122">
        <f t="shared" si="4"/>
        <v>0</v>
      </c>
      <c r="G33" s="122">
        <f t="shared" si="4"/>
        <v>0</v>
      </c>
      <c r="H33" s="122">
        <f t="shared" si="4"/>
        <v>0</v>
      </c>
      <c r="I33" s="122">
        <f t="shared" si="4"/>
        <v>0</v>
      </c>
      <c r="J33" s="122">
        <f t="shared" si="4"/>
        <v>0</v>
      </c>
    </row>
    <row r="34" spans="1:10" ht="36">
      <c r="A34" s="111" t="s">
        <v>204</v>
      </c>
      <c r="B34" s="128" t="s">
        <v>312</v>
      </c>
      <c r="C34" s="122">
        <f>SUM(C22-C33)</f>
        <v>0</v>
      </c>
      <c r="D34" s="122">
        <f aca="true" t="shared" si="5" ref="D34:J34">SUM(D22-D33)</f>
        <v>0</v>
      </c>
      <c r="E34" s="122">
        <f t="shared" si="5"/>
        <v>0</v>
      </c>
      <c r="F34" s="122">
        <f t="shared" si="5"/>
        <v>0</v>
      </c>
      <c r="G34" s="122">
        <f t="shared" si="5"/>
        <v>0</v>
      </c>
      <c r="H34" s="122">
        <f t="shared" si="5"/>
        <v>0</v>
      </c>
      <c r="I34" s="122">
        <f t="shared" si="5"/>
        <v>0</v>
      </c>
      <c r="J34" s="122">
        <f t="shared" si="5"/>
        <v>0</v>
      </c>
    </row>
    <row r="35" spans="1:10" ht="36">
      <c r="A35" s="111" t="s">
        <v>206</v>
      </c>
      <c r="B35" s="128" t="s">
        <v>313</v>
      </c>
      <c r="C35" s="122">
        <f>SUM(C12-C23)</f>
        <v>0</v>
      </c>
      <c r="D35" s="122">
        <f aca="true" t="shared" si="6" ref="D35:J35">SUM(D12-D23)</f>
        <v>0</v>
      </c>
      <c r="E35" s="122">
        <f t="shared" si="6"/>
        <v>0</v>
      </c>
      <c r="F35" s="122">
        <f t="shared" si="6"/>
        <v>0</v>
      </c>
      <c r="G35" s="122">
        <f t="shared" si="6"/>
        <v>0</v>
      </c>
      <c r="H35" s="122">
        <f t="shared" si="6"/>
        <v>0</v>
      </c>
      <c r="I35" s="122">
        <f t="shared" si="6"/>
        <v>0</v>
      </c>
      <c r="J35" s="122">
        <f t="shared" si="6"/>
        <v>0</v>
      </c>
    </row>
    <row r="36" spans="1:10" ht="15" customHeight="1">
      <c r="A36" s="129"/>
      <c r="B36" s="129"/>
      <c r="C36" s="109"/>
      <c r="D36" s="109"/>
      <c r="E36" s="130" t="s">
        <v>314</v>
      </c>
      <c r="F36" s="109"/>
      <c r="G36" s="109"/>
      <c r="H36" s="109"/>
      <c r="I36" s="109"/>
      <c r="J36" s="109"/>
    </row>
    <row r="37" spans="1:10" ht="12.75" customHeight="1">
      <c r="A37" s="657" t="s">
        <v>315</v>
      </c>
      <c r="B37" s="657"/>
      <c r="C37" s="657"/>
      <c r="D37" s="657"/>
      <c r="E37" s="657"/>
      <c r="F37" s="657"/>
      <c r="G37" s="657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</sheetData>
  <sheetProtection/>
  <mergeCells count="12">
    <mergeCell ref="D9:D10"/>
    <mergeCell ref="E9:F9"/>
    <mergeCell ref="G9:H9"/>
    <mergeCell ref="I9:I10"/>
    <mergeCell ref="J9:J10"/>
    <mergeCell ref="B4:J4"/>
    <mergeCell ref="A37:G37"/>
    <mergeCell ref="A5:J5"/>
    <mergeCell ref="A7:J7"/>
    <mergeCell ref="A9:A10"/>
    <mergeCell ref="B9:B10"/>
    <mergeCell ref="C9:C10"/>
  </mergeCells>
  <printOptions/>
  <pageMargins left="0.15748031496062992" right="0.15748031496062992" top="0.7874015748031497" bottom="0.5905511811023623" header="0.5118110236220472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M41"/>
  <sheetViews>
    <sheetView zoomScalePageLayoutView="0" workbookViewId="0" topLeftCell="A7">
      <selection activeCell="A8" sqref="A8:J8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5.28125" style="0" customWidth="1"/>
    <col min="4" max="4" width="7.28125" style="0" customWidth="1"/>
    <col min="5" max="5" width="7.140625" style="0" customWidth="1"/>
    <col min="7" max="7" width="8.140625" style="0" customWidth="1"/>
    <col min="8" max="8" width="10.57421875" style="0" customWidth="1"/>
    <col min="9" max="9" width="6.421875" style="0" customWidth="1"/>
    <col min="10" max="10" width="7.8515625" style="0" customWidth="1"/>
  </cols>
  <sheetData>
    <row r="1" spans="1:10" ht="12.75">
      <c r="A1" s="76"/>
      <c r="B1" s="76"/>
      <c r="C1" s="76"/>
      <c r="D1" s="76"/>
      <c r="E1" s="76"/>
      <c r="F1" s="33"/>
      <c r="H1" s="76"/>
      <c r="I1" s="76"/>
      <c r="J1" s="76"/>
    </row>
    <row r="2" spans="1:10" ht="12.75">
      <c r="A2" s="144"/>
      <c r="B2" s="76"/>
      <c r="C2" s="76"/>
      <c r="D2" s="76"/>
      <c r="E2" s="76"/>
      <c r="F2" s="71" t="s">
        <v>358</v>
      </c>
      <c r="G2" s="76"/>
      <c r="H2" s="76"/>
      <c r="I2" s="76"/>
      <c r="J2" s="76"/>
    </row>
    <row r="3" spans="1:10" ht="12.75">
      <c r="A3" s="76"/>
      <c r="B3" s="76"/>
      <c r="C3" s="145"/>
      <c r="D3" s="146"/>
      <c r="E3" s="76"/>
      <c r="F3" s="71" t="s">
        <v>157</v>
      </c>
      <c r="G3" s="76"/>
      <c r="H3" s="76"/>
      <c r="I3" s="76"/>
      <c r="J3" s="76"/>
    </row>
    <row r="4" spans="1:10" ht="7.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3" ht="15.75">
      <c r="A5" s="660" t="s">
        <v>359</v>
      </c>
      <c r="B5" s="660"/>
      <c r="C5" s="660"/>
      <c r="D5" s="660"/>
      <c r="E5" s="660"/>
      <c r="F5" s="660"/>
      <c r="G5" s="660"/>
      <c r="H5" s="660"/>
      <c r="I5" s="660"/>
      <c r="J5" s="660"/>
      <c r="K5" s="147"/>
      <c r="L5" s="147"/>
      <c r="M5" s="147"/>
    </row>
    <row r="6" spans="1:13" ht="15" customHeight="1">
      <c r="A6" s="670"/>
      <c r="B6" s="670"/>
      <c r="C6" s="670"/>
      <c r="D6" s="670"/>
      <c r="E6" s="670"/>
      <c r="F6" s="670"/>
      <c r="G6" s="670"/>
      <c r="H6" s="670"/>
      <c r="I6" s="670"/>
      <c r="J6" s="670"/>
      <c r="K6" s="148"/>
      <c r="L6" s="148"/>
      <c r="M6" s="148"/>
    </row>
    <row r="7" spans="1:13" ht="15" customHeight="1">
      <c r="A7" s="678" t="s">
        <v>32</v>
      </c>
      <c r="B7" s="678"/>
      <c r="C7" s="678"/>
      <c r="D7" s="678"/>
      <c r="E7" s="678"/>
      <c r="F7" s="678"/>
      <c r="G7" s="678"/>
      <c r="H7" s="678"/>
      <c r="I7" s="678"/>
      <c r="J7" s="678"/>
      <c r="K7" s="149"/>
      <c r="L7" s="149"/>
      <c r="M7" s="149"/>
    </row>
    <row r="8" spans="1:13" ht="18" customHeight="1">
      <c r="A8" s="670"/>
      <c r="B8" s="670"/>
      <c r="C8" s="670"/>
      <c r="D8" s="670"/>
      <c r="E8" s="670"/>
      <c r="F8" s="670"/>
      <c r="G8" s="670"/>
      <c r="H8" s="670"/>
      <c r="I8" s="670"/>
      <c r="J8" s="670"/>
      <c r="K8" s="148"/>
      <c r="L8" s="148"/>
      <c r="M8" s="148"/>
    </row>
    <row r="9" spans="1:13" ht="27" customHeight="1">
      <c r="A9" s="679" t="s">
        <v>360</v>
      </c>
      <c r="B9" s="679"/>
      <c r="C9" s="679"/>
      <c r="D9" s="679"/>
      <c r="E9" s="679"/>
      <c r="F9" s="679"/>
      <c r="G9" s="679"/>
      <c r="H9" s="679"/>
      <c r="I9" s="679"/>
      <c r="J9" s="679"/>
      <c r="K9" s="150"/>
      <c r="L9" s="150"/>
      <c r="M9" s="150"/>
    </row>
    <row r="10" spans="1:13" ht="10.5" customHeight="1" hidden="1">
      <c r="A10" s="680"/>
      <c r="B10" s="680"/>
      <c r="C10" s="680"/>
      <c r="D10" s="680"/>
      <c r="E10" s="680"/>
      <c r="F10" s="680"/>
      <c r="G10" s="680"/>
      <c r="H10" s="680"/>
      <c r="I10" s="680"/>
      <c r="J10" s="680"/>
      <c r="K10" s="150"/>
      <c r="L10" s="150"/>
      <c r="M10" s="150"/>
    </row>
    <row r="11" spans="1:13" ht="14.25" customHeight="1">
      <c r="A11" s="676" t="s">
        <v>361</v>
      </c>
      <c r="B11" s="676"/>
      <c r="C11" s="676"/>
      <c r="D11" s="676"/>
      <c r="E11" s="676"/>
      <c r="F11" s="676"/>
      <c r="G11" s="676"/>
      <c r="H11" s="676"/>
      <c r="I11" s="676"/>
      <c r="J11" s="676"/>
      <c r="K11" s="151"/>
      <c r="L11" s="151"/>
      <c r="M11" s="151"/>
    </row>
    <row r="12" spans="1:13" ht="15.75">
      <c r="A12" s="677" t="s">
        <v>601</v>
      </c>
      <c r="B12" s="677"/>
      <c r="C12" s="677"/>
      <c r="D12" s="677"/>
      <c r="E12" s="677"/>
      <c r="F12" s="677"/>
      <c r="G12" s="677"/>
      <c r="H12" s="677"/>
      <c r="I12" s="677"/>
      <c r="J12" s="677"/>
      <c r="K12" s="148"/>
      <c r="L12" s="148"/>
      <c r="M12" s="148"/>
    </row>
    <row r="13" spans="1:13" ht="11.2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48"/>
      <c r="L13" s="148"/>
      <c r="M13" s="148"/>
    </row>
    <row r="14" spans="1:13" ht="15.75">
      <c r="A14" s="670" t="s">
        <v>602</v>
      </c>
      <c r="B14" s="670"/>
      <c r="C14" s="670"/>
      <c r="D14" s="670"/>
      <c r="E14" s="670"/>
      <c r="F14" s="670"/>
      <c r="G14" s="670"/>
      <c r="H14" s="670"/>
      <c r="I14" s="670"/>
      <c r="J14" s="670"/>
      <c r="K14" s="148"/>
      <c r="L14" s="148"/>
      <c r="M14" s="148"/>
    </row>
    <row r="15" spans="1:13" ht="13.5" customHeight="1">
      <c r="A15" s="153"/>
      <c r="B15" s="153"/>
      <c r="C15" s="671" t="s">
        <v>34</v>
      </c>
      <c r="D15" s="671"/>
      <c r="E15" s="671"/>
      <c r="F15" s="153"/>
      <c r="G15" s="153"/>
      <c r="H15" s="153"/>
      <c r="I15" s="153"/>
      <c r="J15" s="153"/>
      <c r="K15" s="148"/>
      <c r="L15" s="148"/>
      <c r="M15" s="148"/>
    </row>
    <row r="16" spans="1:11" ht="2.25" customHeight="1">
      <c r="A16" s="154"/>
      <c r="B16" s="154"/>
      <c r="C16" s="154"/>
      <c r="D16" s="154"/>
      <c r="E16" s="289" t="s">
        <v>362</v>
      </c>
      <c r="F16" s="290"/>
      <c r="G16" s="290"/>
      <c r="H16" s="290"/>
      <c r="I16" s="290"/>
      <c r="J16" s="290"/>
      <c r="K16" s="291"/>
    </row>
    <row r="17" spans="1:10" ht="13.5" customHeight="1">
      <c r="A17" s="672" t="s">
        <v>35</v>
      </c>
      <c r="B17" s="625" t="s">
        <v>36</v>
      </c>
      <c r="C17" s="625" t="s">
        <v>363</v>
      </c>
      <c r="D17" s="625" t="s">
        <v>364</v>
      </c>
      <c r="E17" s="625"/>
      <c r="F17" s="625"/>
      <c r="G17" s="625"/>
      <c r="H17" s="625"/>
      <c r="I17" s="674" t="s">
        <v>165</v>
      </c>
      <c r="J17" s="625" t="s">
        <v>365</v>
      </c>
    </row>
    <row r="18" spans="1:10" ht="73.5" customHeight="1">
      <c r="A18" s="673"/>
      <c r="B18" s="625"/>
      <c r="C18" s="625"/>
      <c r="D18" s="14" t="s">
        <v>366</v>
      </c>
      <c r="E18" s="14" t="s">
        <v>367</v>
      </c>
      <c r="F18" s="14" t="s">
        <v>368</v>
      </c>
      <c r="G18" s="14" t="s">
        <v>369</v>
      </c>
      <c r="H18" s="14" t="s">
        <v>370</v>
      </c>
      <c r="I18" s="675"/>
      <c r="J18" s="625"/>
    </row>
    <row r="19" spans="1:10" ht="12.75">
      <c r="A19" s="155">
        <v>1</v>
      </c>
      <c r="B19" s="156">
        <v>2</v>
      </c>
      <c r="C19" s="156">
        <v>3</v>
      </c>
      <c r="D19" s="157">
        <v>4</v>
      </c>
      <c r="E19" s="156">
        <v>5</v>
      </c>
      <c r="F19" s="155">
        <v>6</v>
      </c>
      <c r="G19" s="156">
        <v>7</v>
      </c>
      <c r="H19" s="155">
        <v>8</v>
      </c>
      <c r="I19" s="81">
        <v>9</v>
      </c>
      <c r="J19" s="158">
        <v>10</v>
      </c>
    </row>
    <row r="20" spans="1:10" ht="15.75">
      <c r="A20" s="14" t="s">
        <v>129</v>
      </c>
      <c r="B20" s="159" t="s">
        <v>753</v>
      </c>
      <c r="C20" s="160"/>
      <c r="D20" s="161"/>
      <c r="E20" s="4"/>
      <c r="F20" s="4"/>
      <c r="G20" s="161"/>
      <c r="H20" s="4"/>
      <c r="I20" s="85"/>
      <c r="J20" s="4"/>
    </row>
    <row r="21" spans="1:10" ht="38.25">
      <c r="A21" s="16" t="s">
        <v>144</v>
      </c>
      <c r="B21" s="17" t="s">
        <v>371</v>
      </c>
      <c r="C21" s="160"/>
      <c r="D21" s="162" t="s">
        <v>372</v>
      </c>
      <c r="E21" s="162"/>
      <c r="F21" s="162" t="s">
        <v>372</v>
      </c>
      <c r="G21" s="162" t="s">
        <v>372</v>
      </c>
      <c r="H21" s="162" t="s">
        <v>372</v>
      </c>
      <c r="I21" s="85"/>
      <c r="J21" s="162" t="s">
        <v>372</v>
      </c>
    </row>
    <row r="22" spans="1:10" ht="38.25">
      <c r="A22" s="16" t="s">
        <v>175</v>
      </c>
      <c r="B22" s="17" t="s">
        <v>373</v>
      </c>
      <c r="C22" s="160"/>
      <c r="D22" s="162" t="s">
        <v>372</v>
      </c>
      <c r="E22" s="162"/>
      <c r="F22" s="162" t="s">
        <v>372</v>
      </c>
      <c r="G22" s="162" t="s">
        <v>372</v>
      </c>
      <c r="H22" s="162" t="s">
        <v>372</v>
      </c>
      <c r="I22" s="85"/>
      <c r="J22" s="162" t="s">
        <v>372</v>
      </c>
    </row>
    <row r="23" spans="1:10" ht="25.5">
      <c r="A23" s="16" t="s">
        <v>183</v>
      </c>
      <c r="B23" s="17" t="s">
        <v>374</v>
      </c>
      <c r="C23" s="163"/>
      <c r="D23" s="162" t="s">
        <v>372</v>
      </c>
      <c r="E23" s="162"/>
      <c r="F23" s="162" t="s">
        <v>372</v>
      </c>
      <c r="G23" s="162" t="s">
        <v>372</v>
      </c>
      <c r="H23" s="164"/>
      <c r="I23" s="85"/>
      <c r="J23" s="162" t="s">
        <v>372</v>
      </c>
    </row>
    <row r="24" spans="1:10" ht="15.75">
      <c r="A24" s="16" t="s">
        <v>185</v>
      </c>
      <c r="B24" s="17" t="s">
        <v>375</v>
      </c>
      <c r="C24" s="163"/>
      <c r="D24" s="162" t="s">
        <v>372</v>
      </c>
      <c r="E24" s="162" t="s">
        <v>372</v>
      </c>
      <c r="F24" s="162"/>
      <c r="G24" s="162" t="s">
        <v>372</v>
      </c>
      <c r="H24" s="162" t="s">
        <v>372</v>
      </c>
      <c r="I24" s="85"/>
      <c r="J24" s="162" t="s">
        <v>372</v>
      </c>
    </row>
    <row r="25" spans="1:10" ht="15.75">
      <c r="A25" s="16" t="s">
        <v>187</v>
      </c>
      <c r="B25" s="17" t="s">
        <v>376</v>
      </c>
      <c r="C25" s="163"/>
      <c r="D25" s="162" t="s">
        <v>372</v>
      </c>
      <c r="E25" s="162" t="s">
        <v>372</v>
      </c>
      <c r="F25" s="162"/>
      <c r="G25" s="162" t="s">
        <v>372</v>
      </c>
      <c r="H25" s="162" t="s">
        <v>372</v>
      </c>
      <c r="I25" s="85"/>
      <c r="J25" s="162" t="s">
        <v>372</v>
      </c>
    </row>
    <row r="26" spans="1:10" ht="25.5">
      <c r="A26" s="16" t="s">
        <v>190</v>
      </c>
      <c r="B26" s="17" t="s">
        <v>377</v>
      </c>
      <c r="C26" s="163"/>
      <c r="D26" s="162"/>
      <c r="E26" s="162" t="s">
        <v>372</v>
      </c>
      <c r="F26" s="162" t="s">
        <v>372</v>
      </c>
      <c r="G26" s="162" t="s">
        <v>372</v>
      </c>
      <c r="H26" s="162" t="s">
        <v>372</v>
      </c>
      <c r="I26" s="85"/>
      <c r="J26" s="165"/>
    </row>
    <row r="27" spans="1:10" ht="25.5">
      <c r="A27" s="16" t="s">
        <v>192</v>
      </c>
      <c r="B27" s="17" t="s">
        <v>378</v>
      </c>
      <c r="C27" s="160"/>
      <c r="D27" s="162" t="s">
        <v>372</v>
      </c>
      <c r="E27" s="162" t="s">
        <v>372</v>
      </c>
      <c r="F27" s="162" t="s">
        <v>372</v>
      </c>
      <c r="G27" s="162"/>
      <c r="H27" s="162"/>
      <c r="I27" s="85"/>
      <c r="J27" s="165"/>
    </row>
    <row r="28" spans="1:12" ht="15.75">
      <c r="A28" s="14" t="s">
        <v>194</v>
      </c>
      <c r="B28" s="166" t="s">
        <v>600</v>
      </c>
      <c r="C28" s="160"/>
      <c r="D28" s="162"/>
      <c r="E28" s="165"/>
      <c r="F28" s="165"/>
      <c r="G28" s="162"/>
      <c r="H28" s="162"/>
      <c r="I28" s="85"/>
      <c r="J28" s="161"/>
      <c r="L28" s="292"/>
    </row>
    <row r="29" spans="1:12" ht="33.75">
      <c r="A29" s="16" t="s">
        <v>199</v>
      </c>
      <c r="B29" s="294" t="s">
        <v>371</v>
      </c>
      <c r="C29" s="160"/>
      <c r="D29" s="162" t="s">
        <v>372</v>
      </c>
      <c r="E29" s="162"/>
      <c r="F29" s="162" t="s">
        <v>372</v>
      </c>
      <c r="G29" s="162" t="s">
        <v>372</v>
      </c>
      <c r="H29" s="162" t="s">
        <v>372</v>
      </c>
      <c r="I29" s="85"/>
      <c r="J29" s="162" t="s">
        <v>372</v>
      </c>
      <c r="K29" s="293"/>
      <c r="L29" s="292"/>
    </row>
    <row r="30" spans="1:10" ht="38.25">
      <c r="A30" s="16" t="s">
        <v>200</v>
      </c>
      <c r="B30" s="17" t="s">
        <v>373</v>
      </c>
      <c r="C30" s="160"/>
      <c r="D30" s="162" t="s">
        <v>372</v>
      </c>
      <c r="E30" s="162"/>
      <c r="F30" s="162" t="s">
        <v>372</v>
      </c>
      <c r="G30" s="162" t="s">
        <v>372</v>
      </c>
      <c r="H30" s="162" t="s">
        <v>372</v>
      </c>
      <c r="I30" s="85"/>
      <c r="J30" s="162" t="s">
        <v>372</v>
      </c>
    </row>
    <row r="31" spans="1:10" ht="25.5">
      <c r="A31" s="16" t="s">
        <v>202</v>
      </c>
      <c r="B31" s="17" t="s">
        <v>374</v>
      </c>
      <c r="C31" s="160"/>
      <c r="D31" s="162" t="s">
        <v>372</v>
      </c>
      <c r="E31" s="162"/>
      <c r="F31" s="162" t="s">
        <v>372</v>
      </c>
      <c r="G31" s="162" t="s">
        <v>372</v>
      </c>
      <c r="H31" s="164"/>
      <c r="I31" s="85"/>
      <c r="J31" s="162" t="s">
        <v>372</v>
      </c>
    </row>
    <row r="32" spans="1:10" ht="15.75">
      <c r="A32" s="16" t="s">
        <v>204</v>
      </c>
      <c r="B32" s="17" t="s">
        <v>375</v>
      </c>
      <c r="C32" s="160"/>
      <c r="D32" s="162" t="s">
        <v>372</v>
      </c>
      <c r="E32" s="162" t="s">
        <v>372</v>
      </c>
      <c r="F32" s="162"/>
      <c r="G32" s="162" t="s">
        <v>372</v>
      </c>
      <c r="H32" s="162" t="s">
        <v>372</v>
      </c>
      <c r="I32" s="85"/>
      <c r="J32" s="162" t="s">
        <v>372</v>
      </c>
    </row>
    <row r="33" spans="1:10" ht="15.75">
      <c r="A33" s="16" t="s">
        <v>206</v>
      </c>
      <c r="B33" s="17" t="s">
        <v>376</v>
      </c>
      <c r="C33" s="160"/>
      <c r="D33" s="162" t="s">
        <v>372</v>
      </c>
      <c r="E33" s="162" t="s">
        <v>372</v>
      </c>
      <c r="F33" s="162"/>
      <c r="G33" s="162" t="s">
        <v>372</v>
      </c>
      <c r="H33" s="162" t="s">
        <v>372</v>
      </c>
      <c r="I33" s="85"/>
      <c r="J33" s="162" t="s">
        <v>372</v>
      </c>
    </row>
    <row r="34" spans="1:10" ht="25.5">
      <c r="A34" s="16" t="s">
        <v>208</v>
      </c>
      <c r="B34" s="17" t="s">
        <v>379</v>
      </c>
      <c r="C34" s="160"/>
      <c r="D34" s="162"/>
      <c r="E34" s="162" t="s">
        <v>372</v>
      </c>
      <c r="F34" s="162" t="s">
        <v>372</v>
      </c>
      <c r="G34" s="162" t="s">
        <v>372</v>
      </c>
      <c r="H34" s="162" t="s">
        <v>372</v>
      </c>
      <c r="I34" s="85"/>
      <c r="J34" s="165"/>
    </row>
    <row r="35" spans="1:10" ht="25.5">
      <c r="A35" s="16" t="s">
        <v>210</v>
      </c>
      <c r="B35" s="17" t="s">
        <v>378</v>
      </c>
      <c r="C35" s="160"/>
      <c r="D35" s="162" t="s">
        <v>372</v>
      </c>
      <c r="E35" s="162" t="s">
        <v>372</v>
      </c>
      <c r="F35" s="162" t="s">
        <v>372</v>
      </c>
      <c r="G35" s="162"/>
      <c r="H35" s="162"/>
      <c r="I35" s="85"/>
      <c r="J35" s="165"/>
    </row>
    <row r="36" spans="1:10" ht="15.75" customHeight="1">
      <c r="A36" s="14" t="s">
        <v>215</v>
      </c>
      <c r="B36" s="166" t="s">
        <v>754</v>
      </c>
      <c r="C36" s="160"/>
      <c r="D36" s="4"/>
      <c r="E36" s="161"/>
      <c r="F36" s="161"/>
      <c r="G36" s="4"/>
      <c r="H36" s="4">
        <f>SUM(H28,H35)</f>
        <v>0</v>
      </c>
      <c r="I36" s="85"/>
      <c r="J36" s="161"/>
    </row>
    <row r="37" spans="1:10" ht="7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8" customHeight="1">
      <c r="A38" s="666" t="s">
        <v>599</v>
      </c>
      <c r="B38" s="666"/>
      <c r="C38" s="666"/>
      <c r="D38" s="295"/>
      <c r="E38" s="666" t="s">
        <v>380</v>
      </c>
      <c r="F38" s="666"/>
      <c r="G38" s="296"/>
      <c r="H38" s="666" t="s">
        <v>597</v>
      </c>
      <c r="I38" s="666"/>
      <c r="J38" s="666"/>
    </row>
    <row r="39" spans="1:10" ht="21.75" customHeight="1">
      <c r="A39" s="667" t="s">
        <v>381</v>
      </c>
      <c r="B39" s="667"/>
      <c r="C39" s="667"/>
      <c r="D39" s="297"/>
      <c r="E39" s="668" t="s">
        <v>382</v>
      </c>
      <c r="F39" s="668"/>
      <c r="G39" s="296"/>
      <c r="H39" s="668" t="s">
        <v>66</v>
      </c>
      <c r="I39" s="669"/>
      <c r="J39" s="669"/>
    </row>
    <row r="40" spans="1:10" ht="12.75">
      <c r="A40" s="73"/>
      <c r="B40" s="73"/>
      <c r="C40" s="73"/>
      <c r="D40" s="76"/>
      <c r="E40" s="76"/>
      <c r="F40" s="76"/>
      <c r="G40" s="76"/>
      <c r="H40" s="76"/>
      <c r="I40" s="76"/>
      <c r="J40" s="76"/>
    </row>
    <row r="41" spans="1:10" ht="12.75">
      <c r="A41" s="664" t="s">
        <v>383</v>
      </c>
      <c r="B41" s="665"/>
      <c r="C41" s="76"/>
      <c r="D41" s="76"/>
      <c r="E41" s="76"/>
      <c r="F41" s="76"/>
      <c r="G41" s="76"/>
      <c r="H41" s="76"/>
      <c r="I41" s="76"/>
      <c r="J41" s="76"/>
    </row>
  </sheetData>
  <sheetProtection/>
  <mergeCells count="23">
    <mergeCell ref="A11:J11"/>
    <mergeCell ref="A12:J12"/>
    <mergeCell ref="A5:J5"/>
    <mergeCell ref="A6:J6"/>
    <mergeCell ref="A7:J7"/>
    <mergeCell ref="A8:J8"/>
    <mergeCell ref="A9:J9"/>
    <mergeCell ref="A10:J10"/>
    <mergeCell ref="A14:J14"/>
    <mergeCell ref="C15:E15"/>
    <mergeCell ref="A17:A18"/>
    <mergeCell ref="B17:B18"/>
    <mergeCell ref="C17:C18"/>
    <mergeCell ref="D17:H17"/>
    <mergeCell ref="I17:I18"/>
    <mergeCell ref="J17:J18"/>
    <mergeCell ref="A41:B41"/>
    <mergeCell ref="A38:C38"/>
    <mergeCell ref="E38:F38"/>
    <mergeCell ref="H38:J38"/>
    <mergeCell ref="A39:C39"/>
    <mergeCell ref="E39:F39"/>
    <mergeCell ref="H39:J3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R65"/>
  <sheetViews>
    <sheetView zoomScalePageLayoutView="0" workbookViewId="0" topLeftCell="A6">
      <pane ySplit="7" topLeftCell="A52" activePane="bottomLeft" state="frozen"/>
      <selection pane="topLeft" activeCell="A6" sqref="A6"/>
      <selection pane="bottomLeft" activeCell="O29" sqref="O29"/>
    </sheetView>
  </sheetViews>
  <sheetFormatPr defaultColWidth="9.140625" defaultRowHeight="12.75"/>
  <cols>
    <col min="1" max="1" width="4.421875" style="8" customWidth="1"/>
    <col min="2" max="2" width="0.2890625" style="1" customWidth="1"/>
    <col min="3" max="3" width="1.57421875" style="1" customWidth="1"/>
    <col min="4" max="4" width="23.421875" style="1" customWidth="1"/>
    <col min="5" max="5" width="7.28125" style="1" customWidth="1"/>
    <col min="6" max="6" width="6.421875" style="1" customWidth="1"/>
    <col min="7" max="7" width="10.28125" style="1" customWidth="1"/>
    <col min="8" max="8" width="8.28125" style="1" customWidth="1"/>
    <col min="9" max="9" width="7.28125" style="1" customWidth="1"/>
    <col min="10" max="10" width="9.421875" style="1" bestFit="1" customWidth="1"/>
    <col min="11" max="11" width="8.140625" style="1" customWidth="1"/>
    <col min="12" max="12" width="6.140625" style="1" customWidth="1"/>
    <col min="13" max="14" width="8.28125" style="1" customWidth="1"/>
    <col min="15" max="15" width="9.8515625" style="1" customWidth="1"/>
    <col min="16" max="16" width="8.28125" style="1" customWidth="1"/>
    <col min="17" max="17" width="7.00390625" style="1" customWidth="1"/>
    <col min="18" max="18" width="9.57421875" style="1" customWidth="1"/>
    <col min="19" max="16384" width="9.140625" style="1" customWidth="1"/>
  </cols>
  <sheetData>
    <row r="1" ht="12.75">
      <c r="N1" s="7"/>
    </row>
    <row r="2" spans="1:18" ht="14.25">
      <c r="A2" s="35"/>
      <c r="B2" s="9"/>
      <c r="C2" s="9"/>
      <c r="D2" s="143" t="s">
        <v>604</v>
      </c>
      <c r="E2" s="9"/>
      <c r="F2" s="9"/>
      <c r="G2" s="9"/>
      <c r="H2" s="9"/>
      <c r="I2" s="9"/>
      <c r="J2" s="9"/>
      <c r="K2" s="9"/>
      <c r="L2" s="9"/>
      <c r="N2" s="34" t="s">
        <v>481</v>
      </c>
      <c r="O2" s="11"/>
      <c r="P2" s="11"/>
      <c r="Q2" s="11"/>
      <c r="R2" s="11"/>
    </row>
    <row r="3" spans="1:17" ht="14.25" customHeight="1">
      <c r="A3" s="35"/>
      <c r="B3" s="9"/>
      <c r="C3" s="9"/>
      <c r="D3" s="143"/>
      <c r="E3" s="143"/>
      <c r="F3" s="143" t="s">
        <v>603</v>
      </c>
      <c r="G3" s="9"/>
      <c r="H3" s="9"/>
      <c r="I3" s="9"/>
      <c r="J3" s="9"/>
      <c r="K3" s="9"/>
      <c r="L3" s="9"/>
      <c r="M3" s="35"/>
      <c r="N3" s="35" t="s">
        <v>157</v>
      </c>
      <c r="O3" s="35"/>
      <c r="P3" s="35"/>
      <c r="Q3" s="35"/>
    </row>
    <row r="4" spans="1:18" ht="4.5" customHeight="1">
      <c r="A4" s="3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35"/>
      <c r="N4" s="35"/>
      <c r="O4" s="35"/>
      <c r="P4" s="35"/>
      <c r="Q4" s="35"/>
      <c r="R4" s="35"/>
    </row>
    <row r="5" spans="1:18" ht="31.5" customHeight="1">
      <c r="A5" s="624" t="s">
        <v>482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</row>
    <row r="6" spans="1:18" ht="3" customHeight="1">
      <c r="A6" s="3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2.5" customHeight="1">
      <c r="A7" s="624" t="s">
        <v>483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</row>
    <row r="8" spans="1:18" ht="4.5" customHeight="1">
      <c r="A8" s="3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7" customHeight="1">
      <c r="A9" s="625" t="s">
        <v>484</v>
      </c>
      <c r="B9" s="635" t="s">
        <v>36</v>
      </c>
      <c r="C9" s="635"/>
      <c r="D9" s="635"/>
      <c r="E9" s="625" t="s">
        <v>400</v>
      </c>
      <c r="F9" s="625" t="s">
        <v>402</v>
      </c>
      <c r="G9" s="625"/>
      <c r="H9" s="625" t="s">
        <v>485</v>
      </c>
      <c r="I9" s="625" t="s">
        <v>486</v>
      </c>
      <c r="J9" s="625" t="s">
        <v>408</v>
      </c>
      <c r="K9" s="625" t="s">
        <v>487</v>
      </c>
      <c r="L9" s="625" t="s">
        <v>488</v>
      </c>
      <c r="M9" s="625" t="s">
        <v>414</v>
      </c>
      <c r="N9" s="625" t="s">
        <v>489</v>
      </c>
      <c r="O9" s="625"/>
      <c r="P9" s="625" t="s">
        <v>490</v>
      </c>
      <c r="Q9" s="625" t="s">
        <v>491</v>
      </c>
      <c r="R9" s="625" t="s">
        <v>165</v>
      </c>
    </row>
    <row r="10" spans="1:18" ht="76.5">
      <c r="A10" s="625"/>
      <c r="B10" s="635"/>
      <c r="C10" s="635"/>
      <c r="D10" s="635"/>
      <c r="E10" s="625"/>
      <c r="F10" s="14" t="s">
        <v>492</v>
      </c>
      <c r="G10" s="14" t="s">
        <v>493</v>
      </c>
      <c r="H10" s="625"/>
      <c r="I10" s="625"/>
      <c r="J10" s="625"/>
      <c r="K10" s="625"/>
      <c r="L10" s="625"/>
      <c r="M10" s="625"/>
      <c r="N10" s="14" t="s">
        <v>494</v>
      </c>
      <c r="O10" s="14" t="s">
        <v>489</v>
      </c>
      <c r="P10" s="625"/>
      <c r="Q10" s="625"/>
      <c r="R10" s="625"/>
    </row>
    <row r="11" spans="1:18" ht="12.75">
      <c r="A11" s="132">
        <v>1</v>
      </c>
      <c r="B11" s="548">
        <v>2</v>
      </c>
      <c r="C11" s="548"/>
      <c r="D11" s="548"/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32">
        <v>11</v>
      </c>
      <c r="N11" s="132">
        <v>12</v>
      </c>
      <c r="O11" s="132">
        <v>13</v>
      </c>
      <c r="P11" s="132">
        <v>14</v>
      </c>
      <c r="Q11" s="132">
        <v>15</v>
      </c>
      <c r="R11" s="132">
        <v>16</v>
      </c>
    </row>
    <row r="12" spans="1:18" ht="39.75" customHeight="1">
      <c r="A12" s="228" t="s">
        <v>129</v>
      </c>
      <c r="B12" s="692" t="s">
        <v>171</v>
      </c>
      <c r="C12" s="693"/>
      <c r="D12" s="69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>SUM(F12:Q12)</f>
        <v>0</v>
      </c>
    </row>
    <row r="13" spans="1:18" ht="25.5" customHeight="1">
      <c r="A13" s="199" t="s">
        <v>144</v>
      </c>
      <c r="B13" s="229"/>
      <c r="C13" s="532" t="s">
        <v>495</v>
      </c>
      <c r="D13" s="533"/>
      <c r="E13" s="20">
        <f>SUM(E14:E15)</f>
        <v>0</v>
      </c>
      <c r="F13" s="20">
        <f aca="true" t="shared" si="0" ref="F13:R13">SUM(F14:F15)</f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</row>
    <row r="14" spans="1:18" ht="25.5">
      <c r="A14" s="230" t="s">
        <v>145</v>
      </c>
      <c r="B14" s="231" t="s">
        <v>496</v>
      </c>
      <c r="C14" s="232"/>
      <c r="D14" s="225" t="s">
        <v>173</v>
      </c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25.5">
      <c r="A15" s="132" t="s">
        <v>147</v>
      </c>
      <c r="B15" s="232"/>
      <c r="C15" s="232"/>
      <c r="D15" s="233" t="s">
        <v>174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4"/>
      <c r="Q15" s="14"/>
      <c r="R15" s="14">
        <f>SUM(F15:Q15)</f>
        <v>0</v>
      </c>
    </row>
    <row r="16" spans="1:18" ht="51" customHeight="1">
      <c r="A16" s="199" t="s">
        <v>175</v>
      </c>
      <c r="B16" s="531" t="s">
        <v>497</v>
      </c>
      <c r="C16" s="557"/>
      <c r="D16" s="690"/>
      <c r="E16" s="20">
        <f>SUM(E17:E19)</f>
        <v>0</v>
      </c>
      <c r="F16" s="20">
        <f aca="true" t="shared" si="1" ref="F16:R16">SUM(F17:F19)</f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</row>
    <row r="17" spans="1:18" ht="12.75">
      <c r="A17" s="234" t="s">
        <v>177</v>
      </c>
      <c r="B17" s="235"/>
      <c r="C17" s="232"/>
      <c r="D17" s="225" t="s">
        <v>178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4"/>
      <c r="R17" s="14"/>
    </row>
    <row r="18" spans="1:18" ht="12.75">
      <c r="A18" s="199" t="s">
        <v>179</v>
      </c>
      <c r="B18" s="235"/>
      <c r="C18" s="232"/>
      <c r="D18" s="225" t="s">
        <v>180</v>
      </c>
      <c r="E18" s="2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4"/>
      <c r="R18" s="14"/>
    </row>
    <row r="19" spans="1:18" ht="12.75">
      <c r="A19" s="199" t="s">
        <v>181</v>
      </c>
      <c r="B19" s="235"/>
      <c r="C19" s="232"/>
      <c r="D19" s="225" t="s">
        <v>182</v>
      </c>
      <c r="E19" s="2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4"/>
      <c r="R19" s="14"/>
    </row>
    <row r="20" spans="1:18" ht="15" customHeight="1">
      <c r="A20" s="199" t="s">
        <v>183</v>
      </c>
      <c r="B20" s="229"/>
      <c r="C20" s="532" t="s">
        <v>184</v>
      </c>
      <c r="D20" s="533"/>
      <c r="E20" s="2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4"/>
      <c r="R20" s="14">
        <f>SUM(G20:Q20)</f>
        <v>0</v>
      </c>
    </row>
    <row r="21" spans="1:18" ht="54.75" customHeight="1">
      <c r="A21" s="228" t="s">
        <v>185</v>
      </c>
      <c r="B21" s="691" t="s">
        <v>186</v>
      </c>
      <c r="C21" s="691"/>
      <c r="D21" s="691"/>
      <c r="E21" s="14">
        <f>SUM(E12,E13-E16,E20)</f>
        <v>0</v>
      </c>
      <c r="F21" s="14">
        <f aca="true" t="shared" si="2" ref="F21:Q21">SUM(F12,F13-F16,F20)</f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>SUM(J12,J13-J16,J20)</f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>SUM(R12,R13-R16,R20)</f>
        <v>0</v>
      </c>
    </row>
    <row r="22" spans="1:18" ht="39.75" customHeight="1">
      <c r="A22" s="228" t="s">
        <v>187</v>
      </c>
      <c r="B22" s="582" t="s">
        <v>498</v>
      </c>
      <c r="C22" s="583"/>
      <c r="D22" s="689"/>
      <c r="E22" s="14" t="s">
        <v>189</v>
      </c>
      <c r="F22" s="14"/>
      <c r="G22" s="14"/>
      <c r="H22" s="14"/>
      <c r="I22" s="14"/>
      <c r="J22" s="14"/>
      <c r="K22" s="14"/>
      <c r="L22" s="14"/>
      <c r="M22" s="14"/>
      <c r="N22" s="64" t="s">
        <v>189</v>
      </c>
      <c r="O22" s="14"/>
      <c r="P22" s="14" t="s">
        <v>189</v>
      </c>
      <c r="Q22" s="14" t="s">
        <v>189</v>
      </c>
      <c r="R22" s="14">
        <f>SUM(G22,H22,J22,M22,O22)</f>
        <v>0</v>
      </c>
    </row>
    <row r="23" spans="1:18" ht="39.75" customHeight="1">
      <c r="A23" s="234" t="s">
        <v>190</v>
      </c>
      <c r="B23" s="235"/>
      <c r="C23" s="532" t="s">
        <v>499</v>
      </c>
      <c r="D23" s="533"/>
      <c r="E23" s="16" t="s">
        <v>189</v>
      </c>
      <c r="F23" s="16"/>
      <c r="G23" s="16"/>
      <c r="H23" s="16"/>
      <c r="I23" s="16"/>
      <c r="J23" s="16"/>
      <c r="K23" s="16"/>
      <c r="L23" s="16"/>
      <c r="M23" s="16"/>
      <c r="N23" s="64" t="s">
        <v>189</v>
      </c>
      <c r="O23" s="16"/>
      <c r="P23" s="16" t="s">
        <v>189</v>
      </c>
      <c r="Q23" s="16" t="s">
        <v>189</v>
      </c>
      <c r="R23" s="14">
        <f>SUM(G23,H23,J23,M23,O23)</f>
        <v>0</v>
      </c>
    </row>
    <row r="24" spans="1:18" ht="38.25" customHeight="1">
      <c r="A24" s="234" t="s">
        <v>192</v>
      </c>
      <c r="B24" s="235"/>
      <c r="C24" s="532" t="s">
        <v>500</v>
      </c>
      <c r="D24" s="533"/>
      <c r="E24" s="16" t="s">
        <v>189</v>
      </c>
      <c r="F24" s="16"/>
      <c r="G24" s="16"/>
      <c r="H24" s="16"/>
      <c r="I24" s="16"/>
      <c r="J24" s="16"/>
      <c r="K24" s="16"/>
      <c r="L24" s="16"/>
      <c r="M24" s="16"/>
      <c r="N24" s="64" t="s">
        <v>189</v>
      </c>
      <c r="O24" s="16"/>
      <c r="P24" s="16" t="s">
        <v>189</v>
      </c>
      <c r="Q24" s="16" t="s">
        <v>189</v>
      </c>
      <c r="R24" s="14">
        <f>SUM(G24,H24,J24,M24,O24)</f>
        <v>0</v>
      </c>
    </row>
    <row r="25" spans="1:18" ht="48" customHeight="1">
      <c r="A25" s="234" t="s">
        <v>194</v>
      </c>
      <c r="B25" s="235"/>
      <c r="C25" s="532" t="s">
        <v>501</v>
      </c>
      <c r="D25" s="533"/>
      <c r="E25" s="16" t="s">
        <v>189</v>
      </c>
      <c r="F25" s="16">
        <f>SUM(F26:F28)</f>
        <v>0</v>
      </c>
      <c r="G25" s="16">
        <f aca="true" t="shared" si="3" ref="G25:O25">SUM(G26:G28)</f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64" t="s">
        <v>189</v>
      </c>
      <c r="O25" s="16">
        <f t="shared" si="3"/>
        <v>0</v>
      </c>
      <c r="P25" s="16" t="s">
        <v>189</v>
      </c>
      <c r="Q25" s="16" t="s">
        <v>189</v>
      </c>
      <c r="R25" s="16">
        <f>SUM(R26:R29)</f>
        <v>0</v>
      </c>
    </row>
    <row r="26" spans="1:18" ht="12.75">
      <c r="A26" s="236" t="s">
        <v>196</v>
      </c>
      <c r="B26" s="237"/>
      <c r="C26" s="219"/>
      <c r="D26" s="238" t="s">
        <v>178</v>
      </c>
      <c r="E26" s="64" t="s">
        <v>189</v>
      </c>
      <c r="F26" s="16"/>
      <c r="G26" s="16"/>
      <c r="H26" s="16"/>
      <c r="I26" s="16"/>
      <c r="J26" s="16"/>
      <c r="K26" s="16"/>
      <c r="L26" s="16"/>
      <c r="M26" s="16"/>
      <c r="N26" s="64" t="s">
        <v>189</v>
      </c>
      <c r="O26" s="64"/>
      <c r="P26" s="64" t="s">
        <v>189</v>
      </c>
      <c r="Q26" s="64" t="s">
        <v>189</v>
      </c>
      <c r="R26" s="14"/>
    </row>
    <row r="27" spans="1:18" ht="12.75">
      <c r="A27" s="236" t="s">
        <v>197</v>
      </c>
      <c r="B27" s="237"/>
      <c r="C27" s="219"/>
      <c r="D27" s="238" t="s">
        <v>180</v>
      </c>
      <c r="E27" s="64" t="s">
        <v>189</v>
      </c>
      <c r="F27" s="16"/>
      <c r="G27" s="16"/>
      <c r="H27" s="16"/>
      <c r="I27" s="16"/>
      <c r="J27" s="16"/>
      <c r="K27" s="16"/>
      <c r="L27" s="16"/>
      <c r="M27" s="16"/>
      <c r="N27" s="64" t="s">
        <v>189</v>
      </c>
      <c r="O27" s="64"/>
      <c r="P27" s="64" t="s">
        <v>189</v>
      </c>
      <c r="Q27" s="64" t="s">
        <v>189</v>
      </c>
      <c r="R27" s="14"/>
    </row>
    <row r="28" spans="1:18" ht="12.75">
      <c r="A28" s="236" t="s">
        <v>198</v>
      </c>
      <c r="B28" s="237"/>
      <c r="C28" s="219"/>
      <c r="D28" s="238" t="s">
        <v>182</v>
      </c>
      <c r="E28" s="64" t="s">
        <v>189</v>
      </c>
      <c r="F28" s="16"/>
      <c r="G28" s="16"/>
      <c r="H28" s="16"/>
      <c r="I28" s="16"/>
      <c r="J28" s="16"/>
      <c r="K28" s="16"/>
      <c r="L28" s="16"/>
      <c r="M28" s="16"/>
      <c r="N28" s="64" t="s">
        <v>189</v>
      </c>
      <c r="O28" s="64"/>
      <c r="P28" s="64" t="s">
        <v>189</v>
      </c>
      <c r="Q28" s="64" t="s">
        <v>189</v>
      </c>
      <c r="R28" s="14"/>
    </row>
    <row r="29" spans="1:18" ht="15" customHeight="1">
      <c r="A29" s="234" t="s">
        <v>199</v>
      </c>
      <c r="B29" s="237"/>
      <c r="C29" s="687" t="s">
        <v>184</v>
      </c>
      <c r="D29" s="688"/>
      <c r="E29" s="64" t="s">
        <v>189</v>
      </c>
      <c r="F29" s="16"/>
      <c r="G29" s="16"/>
      <c r="H29" s="16"/>
      <c r="I29" s="16"/>
      <c r="J29" s="16"/>
      <c r="K29" s="16"/>
      <c r="L29" s="16"/>
      <c r="M29" s="16"/>
      <c r="N29" s="64" t="s">
        <v>189</v>
      </c>
      <c r="O29" s="16"/>
      <c r="P29" s="16" t="s">
        <v>189</v>
      </c>
      <c r="Q29" s="16" t="s">
        <v>189</v>
      </c>
      <c r="R29" s="14">
        <f>SUM(G29,H29,J29,M29,O29)</f>
        <v>0</v>
      </c>
    </row>
    <row r="30" spans="1:18" ht="49.5" customHeight="1">
      <c r="A30" s="228" t="s">
        <v>200</v>
      </c>
      <c r="B30" s="582" t="s">
        <v>502</v>
      </c>
      <c r="C30" s="583"/>
      <c r="D30" s="689"/>
      <c r="E30" s="14" t="s">
        <v>189</v>
      </c>
      <c r="F30" s="14">
        <f>SUM(F22,F23,F24-F25,F29)</f>
        <v>0</v>
      </c>
      <c r="G30" s="14">
        <f aca="true" t="shared" si="4" ref="G30:L30">SUM(G22+G23+G24-G25)</f>
        <v>0</v>
      </c>
      <c r="H30" s="14">
        <f t="shared" si="4"/>
        <v>0</v>
      </c>
      <c r="I30" s="14">
        <f t="shared" si="4"/>
        <v>0</v>
      </c>
      <c r="J30" s="14">
        <f t="shared" si="4"/>
        <v>0</v>
      </c>
      <c r="K30" s="14">
        <f t="shared" si="4"/>
        <v>0</v>
      </c>
      <c r="L30" s="14">
        <f t="shared" si="4"/>
        <v>0</v>
      </c>
      <c r="M30" s="14">
        <f>SUM(M22+M23+M24-M25+M29)</f>
        <v>0</v>
      </c>
      <c r="N30" s="64" t="s">
        <v>189</v>
      </c>
      <c r="O30" s="14">
        <f>SUM(O22,O29)</f>
        <v>0</v>
      </c>
      <c r="P30" s="14" t="s">
        <v>189</v>
      </c>
      <c r="Q30" s="14" t="s">
        <v>189</v>
      </c>
      <c r="R30" s="14">
        <f>SUM(R22,R23,R24-R25,R29)</f>
        <v>0</v>
      </c>
    </row>
    <row r="31" spans="1:18" ht="35.25" customHeight="1">
      <c r="A31" s="228" t="s">
        <v>202</v>
      </c>
      <c r="B31" s="682" t="s">
        <v>203</v>
      </c>
      <c r="C31" s="683"/>
      <c r="D31" s="689"/>
      <c r="E31" s="14" t="s">
        <v>189</v>
      </c>
      <c r="F31" s="14"/>
      <c r="G31" s="14"/>
      <c r="H31" s="14"/>
      <c r="I31" s="239"/>
      <c r="J31" s="14"/>
      <c r="K31" s="14"/>
      <c r="L31" s="239"/>
      <c r="M31" s="14"/>
      <c r="N31" s="64" t="s">
        <v>189</v>
      </c>
      <c r="O31" s="14"/>
      <c r="P31" s="14"/>
      <c r="Q31" s="14"/>
      <c r="R31" s="14"/>
    </row>
    <row r="32" spans="1:18" ht="39.75" customHeight="1">
      <c r="A32" s="234" t="s">
        <v>204</v>
      </c>
      <c r="B32" s="235"/>
      <c r="C32" s="532" t="s">
        <v>205</v>
      </c>
      <c r="D32" s="533"/>
      <c r="E32" s="16" t="s">
        <v>189</v>
      </c>
      <c r="F32" s="16"/>
      <c r="G32" s="16"/>
      <c r="H32" s="16"/>
      <c r="I32" s="240"/>
      <c r="J32" s="16"/>
      <c r="K32" s="16"/>
      <c r="L32" s="240"/>
      <c r="M32" s="16"/>
      <c r="N32" s="64" t="s">
        <v>189</v>
      </c>
      <c r="O32" s="16"/>
      <c r="P32" s="16"/>
      <c r="Q32" s="16"/>
      <c r="R32" s="16"/>
    </row>
    <row r="33" spans="1:18" ht="29.25" customHeight="1">
      <c r="A33" s="234" t="s">
        <v>206</v>
      </c>
      <c r="B33" s="235"/>
      <c r="C33" s="532" t="s">
        <v>503</v>
      </c>
      <c r="D33" s="533"/>
      <c r="E33" s="42" t="s">
        <v>189</v>
      </c>
      <c r="F33" s="42"/>
      <c r="G33" s="42"/>
      <c r="H33" s="42"/>
      <c r="I33" s="241"/>
      <c r="J33" s="42"/>
      <c r="K33" s="42"/>
      <c r="L33" s="241"/>
      <c r="M33" s="42"/>
      <c r="N33" s="64" t="s">
        <v>189</v>
      </c>
      <c r="O33" s="42"/>
      <c r="P33" s="42"/>
      <c r="Q33" s="42"/>
      <c r="R33" s="42"/>
    </row>
    <row r="34" spans="1:18" ht="32.25" customHeight="1">
      <c r="A34" s="234" t="s">
        <v>208</v>
      </c>
      <c r="B34" s="235"/>
      <c r="C34" s="532" t="s">
        <v>209</v>
      </c>
      <c r="D34" s="533"/>
      <c r="E34" s="16" t="s">
        <v>189</v>
      </c>
      <c r="F34" s="16"/>
      <c r="G34" s="16"/>
      <c r="H34" s="16"/>
      <c r="I34" s="240"/>
      <c r="J34" s="16"/>
      <c r="K34" s="16"/>
      <c r="L34" s="240"/>
      <c r="M34" s="16"/>
      <c r="N34" s="64" t="s">
        <v>189</v>
      </c>
      <c r="O34" s="16"/>
      <c r="P34" s="16"/>
      <c r="Q34" s="16"/>
      <c r="R34" s="16"/>
    </row>
    <row r="35" spans="1:18" ht="45.75" customHeight="1">
      <c r="A35" s="234" t="s">
        <v>210</v>
      </c>
      <c r="B35" s="235"/>
      <c r="C35" s="532" t="s">
        <v>504</v>
      </c>
      <c r="D35" s="533"/>
      <c r="E35" s="16" t="s">
        <v>189</v>
      </c>
      <c r="F35" s="16">
        <f>SUM(F36:F38)</f>
        <v>0</v>
      </c>
      <c r="G35" s="16">
        <f aca="true" t="shared" si="5" ref="G35:M35">SUM(G36:G38)</f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64" t="s">
        <v>189</v>
      </c>
      <c r="O35" s="16">
        <f>SUM(O36:O38)</f>
        <v>0</v>
      </c>
      <c r="P35" s="16">
        <f>SUM(P36:P38)</f>
        <v>0</v>
      </c>
      <c r="Q35" s="16">
        <f>SUM(Q36:Q38)</f>
        <v>0</v>
      </c>
      <c r="R35" s="16">
        <f>SUM(R36:R38)</f>
        <v>0</v>
      </c>
    </row>
    <row r="36" spans="1:18" ht="12.75">
      <c r="A36" s="236" t="s">
        <v>212</v>
      </c>
      <c r="B36" s="237"/>
      <c r="C36" s="219"/>
      <c r="D36" s="238" t="s">
        <v>178</v>
      </c>
      <c r="E36" s="64" t="s">
        <v>189</v>
      </c>
      <c r="F36" s="16"/>
      <c r="G36" s="16"/>
      <c r="H36" s="16"/>
      <c r="I36" s="240"/>
      <c r="J36" s="16"/>
      <c r="K36" s="16"/>
      <c r="L36" s="240"/>
      <c r="M36" s="16"/>
      <c r="N36" s="64" t="s">
        <v>189</v>
      </c>
      <c r="O36" s="16"/>
      <c r="P36" s="16"/>
      <c r="Q36" s="16"/>
      <c r="R36" s="16"/>
    </row>
    <row r="37" spans="1:18" ht="12.75">
      <c r="A37" s="236" t="s">
        <v>213</v>
      </c>
      <c r="B37" s="237"/>
      <c r="C37" s="219"/>
      <c r="D37" s="238" t="s">
        <v>180</v>
      </c>
      <c r="E37" s="64" t="s">
        <v>189</v>
      </c>
      <c r="F37" s="16"/>
      <c r="G37" s="16"/>
      <c r="H37" s="16"/>
      <c r="I37" s="240"/>
      <c r="J37" s="16"/>
      <c r="K37" s="16"/>
      <c r="L37" s="240"/>
      <c r="M37" s="16"/>
      <c r="N37" s="64" t="s">
        <v>189</v>
      </c>
      <c r="O37" s="16"/>
      <c r="P37" s="16"/>
      <c r="Q37" s="16"/>
      <c r="R37" s="16"/>
    </row>
    <row r="38" spans="1:18" ht="12.75">
      <c r="A38" s="236" t="s">
        <v>214</v>
      </c>
      <c r="B38" s="237"/>
      <c r="C38" s="219"/>
      <c r="D38" s="238" t="s">
        <v>182</v>
      </c>
      <c r="E38" s="64" t="s">
        <v>189</v>
      </c>
      <c r="F38" s="16"/>
      <c r="G38" s="16"/>
      <c r="H38" s="16"/>
      <c r="I38" s="240"/>
      <c r="J38" s="16"/>
      <c r="K38" s="16"/>
      <c r="L38" s="240"/>
      <c r="M38" s="16"/>
      <c r="N38" s="64" t="s">
        <v>189</v>
      </c>
      <c r="O38" s="16"/>
      <c r="P38" s="16"/>
      <c r="Q38" s="16"/>
      <c r="R38" s="16"/>
    </row>
    <row r="39" spans="1:18" ht="15" customHeight="1">
      <c r="A39" s="234" t="s">
        <v>215</v>
      </c>
      <c r="B39" s="237"/>
      <c r="C39" s="687" t="s">
        <v>184</v>
      </c>
      <c r="D39" s="688"/>
      <c r="E39" s="16" t="s">
        <v>189</v>
      </c>
      <c r="F39" s="16"/>
      <c r="G39" s="16"/>
      <c r="H39" s="16"/>
      <c r="I39" s="240"/>
      <c r="J39" s="240"/>
      <c r="K39" s="240"/>
      <c r="L39" s="240"/>
      <c r="M39" s="16"/>
      <c r="N39" s="64" t="s">
        <v>189</v>
      </c>
      <c r="O39" s="16"/>
      <c r="P39" s="16"/>
      <c r="Q39" s="16"/>
      <c r="R39" s="16"/>
    </row>
    <row r="40" spans="1:18" ht="54.75" customHeight="1">
      <c r="A40" s="228" t="s">
        <v>216</v>
      </c>
      <c r="B40" s="681" t="s">
        <v>505</v>
      </c>
      <c r="C40" s="681"/>
      <c r="D40" s="681"/>
      <c r="E40" s="14" t="s">
        <v>189</v>
      </c>
      <c r="F40" s="14">
        <f>SUM(F31,F32,F33-F34-F35,F39)</f>
        <v>0</v>
      </c>
      <c r="G40" s="14">
        <f aca="true" t="shared" si="6" ref="G40:M40">SUM(G31,G32,G33-G34-G35,G39)</f>
        <v>0</v>
      </c>
      <c r="H40" s="14">
        <f t="shared" si="6"/>
        <v>0</v>
      </c>
      <c r="I40" s="14">
        <f t="shared" si="6"/>
        <v>0</v>
      </c>
      <c r="J40" s="14">
        <f t="shared" si="6"/>
        <v>0</v>
      </c>
      <c r="K40" s="14">
        <f t="shared" si="6"/>
        <v>0</v>
      </c>
      <c r="L40" s="14">
        <f t="shared" si="6"/>
        <v>0</v>
      </c>
      <c r="M40" s="14">
        <f t="shared" si="6"/>
        <v>0</v>
      </c>
      <c r="N40" s="171" t="s">
        <v>189</v>
      </c>
      <c r="O40" s="14">
        <f>SUM(O31,O32,O33-O34-O35,O39)</f>
        <v>0</v>
      </c>
      <c r="P40" s="14">
        <f>SUM(P31,P32,P33-P34-P35,P39)</f>
        <v>0</v>
      </c>
      <c r="Q40" s="14">
        <f>SUM(Q31,Q32,Q33-Q34-Q35,Q39)</f>
        <v>0</v>
      </c>
      <c r="R40" s="14">
        <f>SUM(R31,R32,R33-R34-R35,R39)</f>
        <v>0</v>
      </c>
    </row>
    <row r="41" spans="1:18" ht="30.75" customHeight="1">
      <c r="A41" s="228" t="s">
        <v>218</v>
      </c>
      <c r="B41" s="682" t="s">
        <v>506</v>
      </c>
      <c r="C41" s="683"/>
      <c r="D41" s="684"/>
      <c r="E41" s="14"/>
      <c r="F41" s="14" t="s">
        <v>189</v>
      </c>
      <c r="G41" s="14" t="s">
        <v>189</v>
      </c>
      <c r="H41" s="14" t="s">
        <v>189</v>
      </c>
      <c r="I41" s="14"/>
      <c r="J41" s="14" t="s">
        <v>189</v>
      </c>
      <c r="K41" s="14" t="s">
        <v>189</v>
      </c>
      <c r="L41" s="14"/>
      <c r="M41" s="14" t="s">
        <v>189</v>
      </c>
      <c r="N41" s="14"/>
      <c r="O41" s="14" t="s">
        <v>189</v>
      </c>
      <c r="P41" s="14" t="s">
        <v>189</v>
      </c>
      <c r="Q41" s="14" t="s">
        <v>189</v>
      </c>
      <c r="R41" s="14"/>
    </row>
    <row r="42" spans="1:18" ht="45" customHeight="1">
      <c r="A42" s="234" t="s">
        <v>220</v>
      </c>
      <c r="B42" s="586" t="s">
        <v>507</v>
      </c>
      <c r="C42" s="685"/>
      <c r="D42" s="68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39.75" customHeight="1">
      <c r="A43" s="234" t="s">
        <v>508</v>
      </c>
      <c r="B43" s="235"/>
      <c r="C43" s="532" t="s">
        <v>509</v>
      </c>
      <c r="D43" s="533"/>
      <c r="E43" s="16"/>
      <c r="F43" s="16" t="s">
        <v>189</v>
      </c>
      <c r="G43" s="16" t="s">
        <v>189</v>
      </c>
      <c r="H43" s="16" t="s">
        <v>189</v>
      </c>
      <c r="I43" s="16"/>
      <c r="J43" s="16" t="s">
        <v>189</v>
      </c>
      <c r="K43" s="16" t="s">
        <v>189</v>
      </c>
      <c r="L43" s="16"/>
      <c r="M43" s="16" t="s">
        <v>189</v>
      </c>
      <c r="N43" s="16"/>
      <c r="O43" s="16" t="s">
        <v>189</v>
      </c>
      <c r="P43" s="16" t="s">
        <v>189</v>
      </c>
      <c r="Q43" s="16" t="s">
        <v>189</v>
      </c>
      <c r="R43" s="16"/>
    </row>
    <row r="44" spans="1:18" ht="45" customHeight="1">
      <c r="A44" s="234" t="s">
        <v>510</v>
      </c>
      <c r="B44" s="231"/>
      <c r="C44" s="532" t="s">
        <v>511</v>
      </c>
      <c r="D44" s="533"/>
      <c r="E44" s="64">
        <f>SUM(E45:E48)</f>
        <v>0</v>
      </c>
      <c r="F44" s="64" t="s">
        <v>189</v>
      </c>
      <c r="G44" s="64" t="s">
        <v>189</v>
      </c>
      <c r="H44" s="64" t="s">
        <v>189</v>
      </c>
      <c r="I44" s="64">
        <f>SUM(I45:I48)</f>
        <v>0</v>
      </c>
      <c r="J44" s="64" t="s">
        <v>189</v>
      </c>
      <c r="K44" s="64" t="s">
        <v>189</v>
      </c>
      <c r="L44" s="64">
        <f>SUM(L45:L48)</f>
        <v>0</v>
      </c>
      <c r="M44" s="64" t="s">
        <v>189</v>
      </c>
      <c r="N44" s="64">
        <f>SUM(N45:N48)</f>
        <v>0</v>
      </c>
      <c r="O44" s="64" t="s">
        <v>189</v>
      </c>
      <c r="P44" s="64" t="s">
        <v>189</v>
      </c>
      <c r="Q44" s="64" t="s">
        <v>189</v>
      </c>
      <c r="R44" s="64">
        <f>SUM(R45:R48)</f>
        <v>0</v>
      </c>
    </row>
    <row r="45" spans="1:18" ht="12.75">
      <c r="A45" s="236" t="s">
        <v>512</v>
      </c>
      <c r="B45" s="242"/>
      <c r="C45" s="219"/>
      <c r="D45" s="238" t="s">
        <v>178</v>
      </c>
      <c r="E45" s="64"/>
      <c r="F45" s="64" t="s">
        <v>189</v>
      </c>
      <c r="G45" s="64" t="s">
        <v>189</v>
      </c>
      <c r="H45" s="64" t="s">
        <v>189</v>
      </c>
      <c r="I45" s="64"/>
      <c r="J45" s="64" t="s">
        <v>189</v>
      </c>
      <c r="K45" s="64" t="s">
        <v>189</v>
      </c>
      <c r="L45" s="64"/>
      <c r="M45" s="64" t="s">
        <v>189</v>
      </c>
      <c r="N45" s="64"/>
      <c r="O45" s="64" t="s">
        <v>189</v>
      </c>
      <c r="P45" s="64" t="s">
        <v>189</v>
      </c>
      <c r="Q45" s="64" t="s">
        <v>189</v>
      </c>
      <c r="R45" s="64"/>
    </row>
    <row r="46" spans="1:18" ht="12.75">
      <c r="A46" s="236" t="s">
        <v>513</v>
      </c>
      <c r="B46" s="242"/>
      <c r="C46" s="219"/>
      <c r="D46" s="238" t="s">
        <v>180</v>
      </c>
      <c r="E46" s="64"/>
      <c r="F46" s="64" t="s">
        <v>189</v>
      </c>
      <c r="G46" s="64" t="s">
        <v>189</v>
      </c>
      <c r="H46" s="64" t="s">
        <v>189</v>
      </c>
      <c r="I46" s="64"/>
      <c r="J46" s="64" t="s">
        <v>189</v>
      </c>
      <c r="K46" s="64" t="s">
        <v>189</v>
      </c>
      <c r="L46" s="64"/>
      <c r="M46" s="64" t="s">
        <v>189</v>
      </c>
      <c r="N46" s="64"/>
      <c r="O46" s="64" t="s">
        <v>189</v>
      </c>
      <c r="P46" s="64" t="s">
        <v>189</v>
      </c>
      <c r="Q46" s="64" t="s">
        <v>189</v>
      </c>
      <c r="R46" s="64"/>
    </row>
    <row r="47" spans="1:18" ht="12.75">
      <c r="A47" s="236" t="s">
        <v>514</v>
      </c>
      <c r="B47" s="242"/>
      <c r="C47" s="219"/>
      <c r="D47" s="238" t="s">
        <v>182</v>
      </c>
      <c r="E47" s="64"/>
      <c r="F47" s="64" t="s">
        <v>189</v>
      </c>
      <c r="G47" s="64" t="s">
        <v>189</v>
      </c>
      <c r="H47" s="64" t="s">
        <v>189</v>
      </c>
      <c r="I47" s="64"/>
      <c r="J47" s="64" t="s">
        <v>189</v>
      </c>
      <c r="K47" s="64" t="s">
        <v>189</v>
      </c>
      <c r="L47" s="64"/>
      <c r="M47" s="64" t="s">
        <v>189</v>
      </c>
      <c r="N47" s="64"/>
      <c r="O47" s="64" t="s">
        <v>189</v>
      </c>
      <c r="P47" s="64" t="s">
        <v>189</v>
      </c>
      <c r="Q47" s="64" t="s">
        <v>189</v>
      </c>
      <c r="R47" s="64"/>
    </row>
    <row r="48" spans="1:18" ht="15" customHeight="1">
      <c r="A48" s="234" t="s">
        <v>515</v>
      </c>
      <c r="B48" s="237"/>
      <c r="C48" s="687" t="s">
        <v>184</v>
      </c>
      <c r="D48" s="688"/>
      <c r="E48" s="16"/>
      <c r="F48" s="16" t="s">
        <v>189</v>
      </c>
      <c r="G48" s="16" t="s">
        <v>189</v>
      </c>
      <c r="H48" s="16" t="s">
        <v>189</v>
      </c>
      <c r="I48" s="16"/>
      <c r="J48" s="16" t="s">
        <v>189</v>
      </c>
      <c r="K48" s="16" t="s">
        <v>189</v>
      </c>
      <c r="L48" s="16"/>
      <c r="M48" s="16" t="s">
        <v>189</v>
      </c>
      <c r="N48" s="16"/>
      <c r="O48" s="16" t="s">
        <v>189</v>
      </c>
      <c r="P48" s="16" t="s">
        <v>189</v>
      </c>
      <c r="Q48" s="16" t="s">
        <v>189</v>
      </c>
      <c r="R48" s="16"/>
    </row>
    <row r="49" spans="1:18" ht="41.25" customHeight="1">
      <c r="A49" s="228" t="s">
        <v>516</v>
      </c>
      <c r="B49" s="582" t="s">
        <v>517</v>
      </c>
      <c r="C49" s="583"/>
      <c r="D49" s="689"/>
      <c r="E49" s="171">
        <f>SUM(E41,E42-E43-E44,E48)</f>
        <v>0</v>
      </c>
      <c r="F49" s="171" t="s">
        <v>189</v>
      </c>
      <c r="G49" s="171" t="s">
        <v>189</v>
      </c>
      <c r="H49" s="171" t="s">
        <v>189</v>
      </c>
      <c r="I49" s="171">
        <f>SUM(I41,I42-I43-I44,I48)</f>
        <v>0</v>
      </c>
      <c r="J49" s="171" t="s">
        <v>189</v>
      </c>
      <c r="K49" s="171" t="s">
        <v>189</v>
      </c>
      <c r="L49" s="171">
        <f>SUM(L41,L42-L43-L44,L48)</f>
        <v>0</v>
      </c>
      <c r="M49" s="171" t="s">
        <v>189</v>
      </c>
      <c r="N49" s="171">
        <f>SUM(N41,N42-N43-N44,N48)</f>
        <v>0</v>
      </c>
      <c r="O49" s="171" t="s">
        <v>189</v>
      </c>
      <c r="P49" s="171" t="s">
        <v>189</v>
      </c>
      <c r="Q49" s="171" t="s">
        <v>189</v>
      </c>
      <c r="R49" s="171">
        <f>SUM(R41,R42-R43-R44,R48)</f>
        <v>0</v>
      </c>
    </row>
    <row r="50" spans="1:18" ht="50.25" customHeight="1">
      <c r="A50" s="228" t="s">
        <v>518</v>
      </c>
      <c r="B50" s="681" t="s">
        <v>519</v>
      </c>
      <c r="C50" s="681"/>
      <c r="D50" s="681"/>
      <c r="E50" s="14">
        <f>SUM(E21+E49)</f>
        <v>0</v>
      </c>
      <c r="F50" s="14">
        <f>SUM(F21-F30-F40)</f>
        <v>0</v>
      </c>
      <c r="G50" s="79">
        <f aca="true" t="shared" si="7" ref="G50:R50">SUM(G21-G30-G40)</f>
        <v>0</v>
      </c>
      <c r="H50" s="14">
        <f t="shared" si="7"/>
        <v>0</v>
      </c>
      <c r="I50" s="14">
        <f t="shared" si="7"/>
        <v>0</v>
      </c>
      <c r="J50" s="79">
        <f t="shared" si="7"/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>SUM(N21+N49)</f>
        <v>0</v>
      </c>
      <c r="O50" s="79">
        <f t="shared" si="7"/>
        <v>0</v>
      </c>
      <c r="P50" s="14">
        <f>SUM(P21-P40)</f>
        <v>0</v>
      </c>
      <c r="Q50" s="14">
        <f>SUM(Q21-Q40)</f>
        <v>0</v>
      </c>
      <c r="R50" s="14">
        <f t="shared" si="7"/>
        <v>0</v>
      </c>
    </row>
    <row r="51" spans="1:18" ht="54" customHeight="1">
      <c r="A51" s="228" t="s">
        <v>520</v>
      </c>
      <c r="B51" s="681" t="s">
        <v>521</v>
      </c>
      <c r="C51" s="681"/>
      <c r="D51" s="681"/>
      <c r="E51" s="14"/>
      <c r="F51" s="14">
        <f>SUM(F12-F22-F31)</f>
        <v>0</v>
      </c>
      <c r="G51" s="79">
        <f>SUM(G12-G22-G31)</f>
        <v>0</v>
      </c>
      <c r="H51" s="14">
        <f aca="true" t="shared" si="8" ref="H51:O51">SUM(H12-H22-H31)</f>
        <v>0</v>
      </c>
      <c r="I51" s="14">
        <f t="shared" si="8"/>
        <v>0</v>
      </c>
      <c r="J51" s="14">
        <f t="shared" si="8"/>
        <v>0</v>
      </c>
      <c r="K51" s="14">
        <f t="shared" si="8"/>
        <v>0</v>
      </c>
      <c r="L51" s="14">
        <f t="shared" si="8"/>
        <v>0</v>
      </c>
      <c r="M51" s="14">
        <f t="shared" si="8"/>
        <v>0</v>
      </c>
      <c r="N51" s="14">
        <f>SUM(N12+N41)</f>
        <v>0</v>
      </c>
      <c r="O51" s="79">
        <f t="shared" si="8"/>
        <v>0</v>
      </c>
      <c r="P51" s="14">
        <f>SUM(P12-P31)</f>
        <v>0</v>
      </c>
      <c r="Q51" s="14">
        <f>SUM(Q12-Q31)</f>
        <v>0</v>
      </c>
      <c r="R51" s="14">
        <f>SUM(R12-R22-R31+R41)</f>
        <v>0</v>
      </c>
    </row>
    <row r="52" spans="1:18" ht="12.75">
      <c r="A52" s="35" t="s">
        <v>522</v>
      </c>
      <c r="B52" s="35"/>
      <c r="C52" s="35"/>
      <c r="D52" s="35"/>
      <c r="E52" s="35"/>
      <c r="F52" s="35"/>
      <c r="G52" s="3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>
      <c r="A53" s="35" t="s">
        <v>523</v>
      </c>
      <c r="B53" s="35"/>
      <c r="C53" s="35"/>
      <c r="D53" s="35"/>
      <c r="E53" s="35"/>
      <c r="F53" s="35"/>
      <c r="G53" s="35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3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3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3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3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s="3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>
      <c r="A59" s="3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>
      <c r="A60" s="3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>
      <c r="A61" s="3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>
      <c r="A62" s="3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>
      <c r="A63" s="3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>
      <c r="A64" s="3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2.75">
      <c r="A65" s="3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Q9:Q10"/>
    <mergeCell ref="R9:R10"/>
    <mergeCell ref="B11:D11"/>
    <mergeCell ref="B12:D12"/>
    <mergeCell ref="L9:L10"/>
    <mergeCell ref="M9:M10"/>
    <mergeCell ref="N9:O9"/>
    <mergeCell ref="P9:P10"/>
    <mergeCell ref="C35:D35"/>
    <mergeCell ref="C39:D39"/>
    <mergeCell ref="C13:D13"/>
    <mergeCell ref="B16:D16"/>
    <mergeCell ref="C20:D20"/>
    <mergeCell ref="B21:D21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B40:D40"/>
    <mergeCell ref="B41:D41"/>
    <mergeCell ref="B42:D42"/>
    <mergeCell ref="C43:D43"/>
    <mergeCell ref="B51:D51"/>
    <mergeCell ref="C44:D44"/>
    <mergeCell ref="C48:D48"/>
    <mergeCell ref="B49:D49"/>
    <mergeCell ref="B50:D50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M4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421875" style="32" customWidth="1"/>
    <col min="2" max="2" width="0.2890625" style="32" customWidth="1"/>
    <col min="3" max="3" width="2.00390625" style="32" customWidth="1"/>
    <col min="4" max="4" width="32.57421875" style="32" customWidth="1"/>
    <col min="5" max="5" width="6.7109375" style="32" bestFit="1" customWidth="1"/>
    <col min="6" max="6" width="8.140625" style="32" customWidth="1"/>
    <col min="7" max="8" width="12.00390625" style="32" customWidth="1"/>
    <col min="9" max="9" width="19.8515625" style="32" customWidth="1"/>
    <col min="10" max="10" width="10.7109375" style="32" customWidth="1"/>
    <col min="11" max="11" width="10.140625" style="32" customWidth="1"/>
    <col min="12" max="12" width="8.421875" style="32" bestFit="1" customWidth="1"/>
    <col min="13" max="13" width="6.00390625" style="32" bestFit="1" customWidth="1"/>
    <col min="14" max="14" width="8.7109375" style="32" customWidth="1"/>
    <col min="15" max="16384" width="9.140625" style="32" customWidth="1"/>
  </cols>
  <sheetData>
    <row r="1" ht="12.75">
      <c r="J1" s="33"/>
    </row>
    <row r="2" ht="12.75">
      <c r="J2" s="34" t="s">
        <v>156</v>
      </c>
    </row>
    <row r="3" ht="12.75">
      <c r="J3" s="35" t="s">
        <v>157</v>
      </c>
    </row>
    <row r="4" spans="4:11" ht="15">
      <c r="D4" s="143"/>
      <c r="E4" s="143"/>
      <c r="F4" s="143"/>
      <c r="G4" s="143"/>
      <c r="H4" s="143"/>
      <c r="I4" s="6"/>
      <c r="J4" s="6"/>
      <c r="K4" s="6"/>
    </row>
    <row r="5" spans="1:13" ht="30" customHeight="1">
      <c r="A5" s="695" t="s">
        <v>158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</row>
    <row r="6" spans="4:13" ht="12.75">
      <c r="D6" s="696" t="s">
        <v>605</v>
      </c>
      <c r="E6" s="696"/>
      <c r="F6" s="696"/>
      <c r="G6" s="696"/>
      <c r="H6" s="696"/>
      <c r="I6" s="696"/>
      <c r="J6" s="696"/>
      <c r="K6" s="696"/>
      <c r="L6" s="696"/>
      <c r="M6" s="696"/>
    </row>
    <row r="7" spans="1:13" ht="12.75" customHeight="1">
      <c r="A7" s="658" t="s">
        <v>159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</row>
    <row r="9" spans="1:13" ht="27" customHeight="1">
      <c r="A9" s="547" t="s">
        <v>35</v>
      </c>
      <c r="B9" s="698" t="s">
        <v>36</v>
      </c>
      <c r="C9" s="699"/>
      <c r="D9" s="700"/>
      <c r="E9" s="547" t="s">
        <v>160</v>
      </c>
      <c r="F9" s="547" t="s">
        <v>161</v>
      </c>
      <c r="G9" s="547" t="s">
        <v>162</v>
      </c>
      <c r="H9" s="547"/>
      <c r="I9" s="547"/>
      <c r="J9" s="547" t="s">
        <v>163</v>
      </c>
      <c r="K9" s="547"/>
      <c r="L9" s="704" t="s">
        <v>164</v>
      </c>
      <c r="M9" s="547" t="s">
        <v>165</v>
      </c>
    </row>
    <row r="10" spans="1:13" ht="101.25" customHeight="1">
      <c r="A10" s="697"/>
      <c r="B10" s="701"/>
      <c r="C10" s="702"/>
      <c r="D10" s="703"/>
      <c r="E10" s="547"/>
      <c r="F10" s="547"/>
      <c r="G10" s="36" t="s">
        <v>166</v>
      </c>
      <c r="H10" s="36" t="s">
        <v>167</v>
      </c>
      <c r="I10" s="36" t="s">
        <v>168</v>
      </c>
      <c r="J10" s="36" t="s">
        <v>169</v>
      </c>
      <c r="K10" s="36" t="s">
        <v>170</v>
      </c>
      <c r="L10" s="705"/>
      <c r="M10" s="547"/>
    </row>
    <row r="11" spans="1:13" ht="12.75">
      <c r="A11" s="37">
        <v>1</v>
      </c>
      <c r="B11" s="38"/>
      <c r="C11" s="39"/>
      <c r="D11" s="40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>
        <v>10</v>
      </c>
      <c r="M11" s="42">
        <v>11</v>
      </c>
    </row>
    <row r="12" spans="1:13" ht="24.75" customHeight="1">
      <c r="A12" s="43" t="s">
        <v>129</v>
      </c>
      <c r="B12" s="706" t="s">
        <v>171</v>
      </c>
      <c r="C12" s="707"/>
      <c r="D12" s="708"/>
      <c r="E12" s="45"/>
      <c r="F12" s="45"/>
      <c r="G12" s="45"/>
      <c r="H12" s="45"/>
      <c r="I12" s="45"/>
      <c r="J12" s="45"/>
      <c r="K12" s="45"/>
      <c r="L12" s="45"/>
      <c r="M12" s="45">
        <f>+F12+I12</f>
        <v>0</v>
      </c>
    </row>
    <row r="13" spans="1:13" ht="12.75">
      <c r="A13" s="46" t="s">
        <v>144</v>
      </c>
      <c r="B13" s="47"/>
      <c r="C13" s="48" t="s">
        <v>172</v>
      </c>
      <c r="D13" s="49"/>
      <c r="E13" s="45">
        <f>SUM(E14:E15)</f>
        <v>0</v>
      </c>
      <c r="F13" s="45">
        <f aca="true" t="shared" si="0" ref="F13:M13">SUM(F14:F15)</f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</row>
    <row r="14" spans="1:13" ht="12.75">
      <c r="A14" s="50" t="s">
        <v>145</v>
      </c>
      <c r="B14" s="51"/>
      <c r="C14" s="39"/>
      <c r="D14" s="52" t="s">
        <v>173</v>
      </c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5.5">
      <c r="A15" s="53" t="s">
        <v>147</v>
      </c>
      <c r="B15" s="39"/>
      <c r="C15" s="39"/>
      <c r="D15" s="52" t="s">
        <v>174</v>
      </c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28.5" customHeight="1">
      <c r="A16" s="54" t="s">
        <v>175</v>
      </c>
      <c r="B16" s="55"/>
      <c r="C16" s="712" t="s">
        <v>176</v>
      </c>
      <c r="D16" s="713"/>
      <c r="E16" s="45">
        <f>SUM(E17:E19)</f>
        <v>0</v>
      </c>
      <c r="F16" s="45">
        <f aca="true" t="shared" si="1" ref="F16:M16">SUM(F17:F19)</f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45">
        <f t="shared" si="1"/>
        <v>0</v>
      </c>
    </row>
    <row r="17" spans="1:13" ht="12.75">
      <c r="A17" s="50" t="s">
        <v>177</v>
      </c>
      <c r="B17" s="57"/>
      <c r="C17" s="39"/>
      <c r="D17" s="52" t="s">
        <v>178</v>
      </c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2.75">
      <c r="A18" s="50" t="s">
        <v>179</v>
      </c>
      <c r="B18" s="57"/>
      <c r="C18" s="39"/>
      <c r="D18" s="52" t="s">
        <v>180</v>
      </c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2.75">
      <c r="A19" s="50" t="s">
        <v>181</v>
      </c>
      <c r="B19" s="57"/>
      <c r="C19" s="39"/>
      <c r="D19" s="52" t="s">
        <v>182</v>
      </c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2.75">
      <c r="A20" s="46" t="s">
        <v>183</v>
      </c>
      <c r="B20" s="58"/>
      <c r="C20" s="59" t="s">
        <v>184</v>
      </c>
      <c r="D20" s="60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36" customHeight="1">
      <c r="A21" s="43" t="s">
        <v>185</v>
      </c>
      <c r="B21" s="714" t="s">
        <v>186</v>
      </c>
      <c r="C21" s="715"/>
      <c r="D21" s="716"/>
      <c r="E21" s="45">
        <f>SUM(E12,E13-E16,E20)</f>
        <v>0</v>
      </c>
      <c r="F21" s="45">
        <f aca="true" t="shared" si="2" ref="F21:L21">SUM(F12,F13-F16,F20)</f>
        <v>0</v>
      </c>
      <c r="G21" s="45">
        <f t="shared" si="2"/>
        <v>0</v>
      </c>
      <c r="H21" s="45">
        <f t="shared" si="2"/>
        <v>0</v>
      </c>
      <c r="I21" s="45">
        <f t="shared" si="2"/>
        <v>0</v>
      </c>
      <c r="J21" s="45">
        <f t="shared" si="2"/>
        <v>0</v>
      </c>
      <c r="K21" s="45">
        <f t="shared" si="2"/>
        <v>0</v>
      </c>
      <c r="L21" s="45">
        <f t="shared" si="2"/>
        <v>0</v>
      </c>
      <c r="M21" s="45">
        <f>+F21+I21</f>
        <v>0</v>
      </c>
    </row>
    <row r="22" spans="1:13" ht="24.75" customHeight="1">
      <c r="A22" s="43" t="s">
        <v>187</v>
      </c>
      <c r="B22" s="706" t="s">
        <v>188</v>
      </c>
      <c r="C22" s="707"/>
      <c r="D22" s="708"/>
      <c r="E22" s="42" t="s">
        <v>189</v>
      </c>
      <c r="F22" s="45"/>
      <c r="G22" s="45"/>
      <c r="H22" s="42" t="s">
        <v>189</v>
      </c>
      <c r="I22" s="42"/>
      <c r="J22" s="42" t="s">
        <v>189</v>
      </c>
      <c r="K22" s="42" t="s">
        <v>189</v>
      </c>
      <c r="L22" s="42"/>
      <c r="M22" s="45">
        <f>+F22+I22</f>
        <v>0</v>
      </c>
    </row>
    <row r="23" spans="1:13" ht="30" customHeight="1">
      <c r="A23" s="46" t="s">
        <v>190</v>
      </c>
      <c r="B23" s="44"/>
      <c r="C23" s="566" t="s">
        <v>191</v>
      </c>
      <c r="D23" s="614"/>
      <c r="E23" s="42" t="s">
        <v>189</v>
      </c>
      <c r="F23" s="45"/>
      <c r="G23" s="45"/>
      <c r="H23" s="42" t="s">
        <v>189</v>
      </c>
      <c r="I23" s="42"/>
      <c r="J23" s="42" t="s">
        <v>189</v>
      </c>
      <c r="K23" s="42" t="s">
        <v>189</v>
      </c>
      <c r="L23" s="42"/>
      <c r="M23" s="45"/>
    </row>
    <row r="24" spans="1:13" ht="26.25" customHeight="1">
      <c r="A24" s="46" t="s">
        <v>192</v>
      </c>
      <c r="B24" s="47"/>
      <c r="C24" s="709" t="s">
        <v>193</v>
      </c>
      <c r="D24" s="710"/>
      <c r="E24" s="42" t="s">
        <v>189</v>
      </c>
      <c r="F24" s="61"/>
      <c r="G24" s="61"/>
      <c r="H24" s="42" t="s">
        <v>189</v>
      </c>
      <c r="I24" s="62"/>
      <c r="J24" s="42" t="s">
        <v>189</v>
      </c>
      <c r="K24" s="42" t="s">
        <v>189</v>
      </c>
      <c r="L24" s="42"/>
      <c r="M24" s="56"/>
    </row>
    <row r="25" spans="1:13" ht="24.75" customHeight="1">
      <c r="A25" s="46" t="s">
        <v>194</v>
      </c>
      <c r="B25" s="47"/>
      <c r="C25" s="709" t="s">
        <v>195</v>
      </c>
      <c r="D25" s="711"/>
      <c r="E25" s="42" t="s">
        <v>189</v>
      </c>
      <c r="F25" s="244">
        <f>SUM(F26:F28)</f>
        <v>0</v>
      </c>
      <c r="G25" s="244">
        <f>SUM(G26:G28)</f>
        <v>0</v>
      </c>
      <c r="H25" s="42" t="s">
        <v>189</v>
      </c>
      <c r="I25" s="244">
        <f>SUM(I26:I28)</f>
        <v>0</v>
      </c>
      <c r="J25" s="42" t="s">
        <v>189</v>
      </c>
      <c r="K25" s="42" t="s">
        <v>189</v>
      </c>
      <c r="L25" s="244">
        <f>SUM(L26:L28)</f>
        <v>0</v>
      </c>
      <c r="M25" s="244">
        <f>SUM(M26:M28)</f>
        <v>0</v>
      </c>
    </row>
    <row r="26" spans="1:13" ht="12.75">
      <c r="A26" s="50" t="s">
        <v>196</v>
      </c>
      <c r="B26" s="51"/>
      <c r="C26" s="63"/>
      <c r="D26" s="19" t="s">
        <v>178</v>
      </c>
      <c r="E26" s="64" t="s">
        <v>189</v>
      </c>
      <c r="F26" s="65"/>
      <c r="G26" s="65"/>
      <c r="H26" s="64" t="s">
        <v>189</v>
      </c>
      <c r="I26" s="65"/>
      <c r="J26" s="64" t="s">
        <v>189</v>
      </c>
      <c r="K26" s="64" t="s">
        <v>189</v>
      </c>
      <c r="L26" s="65"/>
      <c r="M26" s="65"/>
    </row>
    <row r="27" spans="1:13" ht="12.75">
      <c r="A27" s="50" t="s">
        <v>197</v>
      </c>
      <c r="B27" s="51"/>
      <c r="C27" s="63"/>
      <c r="D27" s="19" t="s">
        <v>180</v>
      </c>
      <c r="E27" s="64" t="s">
        <v>189</v>
      </c>
      <c r="F27" s="65"/>
      <c r="G27" s="65"/>
      <c r="H27" s="64" t="s">
        <v>189</v>
      </c>
      <c r="I27" s="65"/>
      <c r="J27" s="64" t="s">
        <v>189</v>
      </c>
      <c r="K27" s="64" t="s">
        <v>189</v>
      </c>
      <c r="L27" s="65"/>
      <c r="M27" s="65"/>
    </row>
    <row r="28" spans="1:13" ht="12.75">
      <c r="A28" s="50" t="s">
        <v>198</v>
      </c>
      <c r="B28" s="51"/>
      <c r="C28" s="63"/>
      <c r="D28" s="19" t="s">
        <v>182</v>
      </c>
      <c r="E28" s="64" t="s">
        <v>189</v>
      </c>
      <c r="F28" s="65"/>
      <c r="G28" s="65"/>
      <c r="H28" s="64" t="s">
        <v>189</v>
      </c>
      <c r="I28" s="65"/>
      <c r="J28" s="64" t="s">
        <v>189</v>
      </c>
      <c r="K28" s="64" t="s">
        <v>189</v>
      </c>
      <c r="L28" s="65"/>
      <c r="M28" s="65"/>
    </row>
    <row r="29" spans="1:13" ht="12.75">
      <c r="A29" s="37" t="s">
        <v>199</v>
      </c>
      <c r="B29" s="57"/>
      <c r="C29" s="66" t="s">
        <v>184</v>
      </c>
      <c r="D29" s="52"/>
      <c r="E29" s="42" t="s">
        <v>189</v>
      </c>
      <c r="F29" s="67"/>
      <c r="G29" s="67"/>
      <c r="H29" s="42" t="s">
        <v>189</v>
      </c>
      <c r="I29" s="67"/>
      <c r="J29" s="42" t="s">
        <v>189</v>
      </c>
      <c r="K29" s="42" t="s">
        <v>189</v>
      </c>
      <c r="L29" s="67"/>
      <c r="M29" s="67"/>
    </row>
    <row r="30" spans="1:13" ht="24.75" customHeight="1">
      <c r="A30" s="43" t="s">
        <v>200</v>
      </c>
      <c r="B30" s="717" t="s">
        <v>201</v>
      </c>
      <c r="C30" s="567"/>
      <c r="D30" s="568"/>
      <c r="E30" s="42" t="s">
        <v>189</v>
      </c>
      <c r="F30" s="45">
        <f>SUM(F22,F23,F24-F25,F29)</f>
        <v>0</v>
      </c>
      <c r="G30" s="45">
        <f>SUM(G22,G23,G24-G25,G29)</f>
        <v>0</v>
      </c>
      <c r="H30" s="42" t="s">
        <v>189</v>
      </c>
      <c r="I30" s="45">
        <f>SUM(I22,I23,I24-I25,I29)</f>
        <v>0</v>
      </c>
      <c r="J30" s="42" t="s">
        <v>189</v>
      </c>
      <c r="K30" s="42" t="s">
        <v>189</v>
      </c>
      <c r="L30" s="45">
        <f>SUM(L22,L23,L24-L25,L29)</f>
        <v>0</v>
      </c>
      <c r="M30" s="45">
        <f>SUM(M22,M23,M24-M25,M29)</f>
        <v>0</v>
      </c>
    </row>
    <row r="31" spans="1:13" ht="24.75" customHeight="1">
      <c r="A31" s="46" t="s">
        <v>202</v>
      </c>
      <c r="B31" s="706" t="s">
        <v>203</v>
      </c>
      <c r="C31" s="707"/>
      <c r="D31" s="708"/>
      <c r="E31" s="45"/>
      <c r="F31" s="45"/>
      <c r="G31" s="45"/>
      <c r="H31" s="45"/>
      <c r="I31" s="45"/>
      <c r="J31" s="45"/>
      <c r="K31" s="45"/>
      <c r="L31" s="45"/>
      <c r="M31" s="56">
        <f>+I31</f>
        <v>0</v>
      </c>
    </row>
    <row r="32" spans="1:13" ht="24.75" customHeight="1">
      <c r="A32" s="46" t="s">
        <v>204</v>
      </c>
      <c r="B32" s="44"/>
      <c r="C32" s="566" t="s">
        <v>205</v>
      </c>
      <c r="D32" s="614"/>
      <c r="E32" s="45"/>
      <c r="F32" s="45"/>
      <c r="G32" s="45"/>
      <c r="H32" s="45"/>
      <c r="I32" s="45"/>
      <c r="J32" s="45"/>
      <c r="K32" s="45"/>
      <c r="L32" s="45"/>
      <c r="M32" s="56"/>
    </row>
    <row r="33" spans="1:13" ht="33" customHeight="1">
      <c r="A33" s="46" t="s">
        <v>206</v>
      </c>
      <c r="B33" s="47"/>
      <c r="C33" s="575" t="s">
        <v>207</v>
      </c>
      <c r="D33" s="721"/>
      <c r="E33" s="45"/>
      <c r="F33" s="45"/>
      <c r="G33" s="45"/>
      <c r="H33" s="45"/>
      <c r="I33" s="45"/>
      <c r="J33" s="45"/>
      <c r="K33" s="45"/>
      <c r="L33" s="45"/>
      <c r="M33" s="56"/>
    </row>
    <row r="34" spans="1:13" ht="29.25" customHeight="1">
      <c r="A34" s="46" t="s">
        <v>208</v>
      </c>
      <c r="B34" s="47"/>
      <c r="C34" s="709" t="s">
        <v>209</v>
      </c>
      <c r="D34" s="711"/>
      <c r="E34" s="45"/>
      <c r="F34" s="45"/>
      <c r="G34" s="45"/>
      <c r="H34" s="45"/>
      <c r="I34" s="45"/>
      <c r="J34" s="45"/>
      <c r="K34" s="45"/>
      <c r="L34" s="45"/>
      <c r="M34" s="56"/>
    </row>
    <row r="35" spans="1:13" ht="24.75" customHeight="1">
      <c r="A35" s="43" t="s">
        <v>210</v>
      </c>
      <c r="B35" s="47"/>
      <c r="C35" s="709" t="s">
        <v>211</v>
      </c>
      <c r="D35" s="711"/>
      <c r="E35" s="45">
        <f>SUM(E36:E38)</f>
        <v>0</v>
      </c>
      <c r="F35" s="45">
        <f aca="true" t="shared" si="3" ref="F35:M35">SUM(F36:F38)</f>
        <v>0</v>
      </c>
      <c r="G35" s="45">
        <f t="shared" si="3"/>
        <v>0</v>
      </c>
      <c r="H35" s="45">
        <f t="shared" si="3"/>
        <v>0</v>
      </c>
      <c r="I35" s="45">
        <f t="shared" si="3"/>
        <v>0</v>
      </c>
      <c r="J35" s="45">
        <f t="shared" si="3"/>
        <v>0</v>
      </c>
      <c r="K35" s="45">
        <f t="shared" si="3"/>
        <v>0</v>
      </c>
      <c r="L35" s="45">
        <f t="shared" si="3"/>
        <v>0</v>
      </c>
      <c r="M35" s="45">
        <f t="shared" si="3"/>
        <v>0</v>
      </c>
    </row>
    <row r="36" spans="1:13" ht="12.75">
      <c r="A36" s="50" t="s">
        <v>212</v>
      </c>
      <c r="B36" s="51"/>
      <c r="C36" s="63"/>
      <c r="D36" s="19" t="s">
        <v>178</v>
      </c>
      <c r="E36" s="45"/>
      <c r="F36" s="45"/>
      <c r="G36" s="45"/>
      <c r="H36" s="45"/>
      <c r="I36" s="45"/>
      <c r="J36" s="45"/>
      <c r="K36" s="45"/>
      <c r="L36" s="45"/>
      <c r="M36" s="56"/>
    </row>
    <row r="37" spans="1:13" ht="12.75">
      <c r="A37" s="50" t="s">
        <v>213</v>
      </c>
      <c r="B37" s="51"/>
      <c r="C37" s="63"/>
      <c r="D37" s="19" t="s">
        <v>180</v>
      </c>
      <c r="E37" s="45"/>
      <c r="F37" s="45"/>
      <c r="G37" s="45"/>
      <c r="H37" s="45"/>
      <c r="I37" s="45"/>
      <c r="J37" s="45"/>
      <c r="K37" s="45"/>
      <c r="L37" s="45"/>
      <c r="M37" s="56"/>
    </row>
    <row r="38" spans="1:13" ht="12.75">
      <c r="A38" s="50" t="s">
        <v>214</v>
      </c>
      <c r="B38" s="51"/>
      <c r="C38" s="63"/>
      <c r="D38" s="19" t="s">
        <v>182</v>
      </c>
      <c r="E38" s="45"/>
      <c r="F38" s="45"/>
      <c r="G38" s="45"/>
      <c r="H38" s="45"/>
      <c r="I38" s="45"/>
      <c r="J38" s="45"/>
      <c r="K38" s="45"/>
      <c r="L38" s="45"/>
      <c r="M38" s="56"/>
    </row>
    <row r="39" spans="1:13" ht="12.75">
      <c r="A39" s="46" t="s">
        <v>215</v>
      </c>
      <c r="B39" s="47"/>
      <c r="C39" s="69" t="s">
        <v>184</v>
      </c>
      <c r="D39" s="49"/>
      <c r="E39" s="45"/>
      <c r="F39" s="45"/>
      <c r="G39" s="45"/>
      <c r="H39" s="45"/>
      <c r="I39" s="45"/>
      <c r="J39" s="45"/>
      <c r="K39" s="45"/>
      <c r="L39" s="45"/>
      <c r="M39" s="56"/>
    </row>
    <row r="40" spans="1:13" ht="26.25" customHeight="1">
      <c r="A40" s="43" t="s">
        <v>216</v>
      </c>
      <c r="B40" s="717" t="s">
        <v>217</v>
      </c>
      <c r="C40" s="567"/>
      <c r="D40" s="568"/>
      <c r="E40" s="45">
        <f>SUM(E31,E32,E33-E34-E35,E39)</f>
        <v>0</v>
      </c>
      <c r="F40" s="45">
        <f>SUM(F31,F32,F33-F34-F35,F39)</f>
        <v>0</v>
      </c>
      <c r="G40" s="45">
        <f aca="true" t="shared" si="4" ref="G40:M40">SUM(G31,G32,G33-G34-G35,G39)</f>
        <v>0</v>
      </c>
      <c r="H40" s="45">
        <f t="shared" si="4"/>
        <v>0</v>
      </c>
      <c r="I40" s="45">
        <f t="shared" si="4"/>
        <v>0</v>
      </c>
      <c r="J40" s="45">
        <f t="shared" si="4"/>
        <v>0</v>
      </c>
      <c r="K40" s="45">
        <f t="shared" si="4"/>
        <v>0</v>
      </c>
      <c r="L40" s="45">
        <f t="shared" si="4"/>
        <v>0</v>
      </c>
      <c r="M40" s="45">
        <f t="shared" si="4"/>
        <v>0</v>
      </c>
    </row>
    <row r="41" spans="1:13" ht="24.75" customHeight="1">
      <c r="A41" s="43" t="s">
        <v>218</v>
      </c>
      <c r="B41" s="718" t="s">
        <v>219</v>
      </c>
      <c r="C41" s="719"/>
      <c r="D41" s="720"/>
      <c r="E41" s="45"/>
      <c r="F41" s="45">
        <v>0</v>
      </c>
      <c r="G41" s="45">
        <f>SUM(G21-G30-G40)</f>
        <v>0</v>
      </c>
      <c r="H41" s="45"/>
      <c r="I41" s="45">
        <v>0</v>
      </c>
      <c r="J41" s="45"/>
      <c r="K41" s="45"/>
      <c r="L41" s="45">
        <f>SUM(L21-L30-L40)</f>
        <v>0</v>
      </c>
      <c r="M41" s="45"/>
    </row>
    <row r="42" spans="1:13" ht="24.75" customHeight="1">
      <c r="A42" s="43" t="s">
        <v>220</v>
      </c>
      <c r="B42" s="717" t="s">
        <v>221</v>
      </c>
      <c r="C42" s="567"/>
      <c r="D42" s="568"/>
      <c r="E42" s="45"/>
      <c r="F42" s="45">
        <v>0</v>
      </c>
      <c r="G42" s="45">
        <f>SUM(G12-G22-G31)</f>
        <v>0</v>
      </c>
      <c r="H42" s="45"/>
      <c r="I42" s="45">
        <v>0</v>
      </c>
      <c r="J42" s="45"/>
      <c r="K42" s="45"/>
      <c r="L42" s="45">
        <f>SUM(L12-L22-L31)</f>
        <v>0</v>
      </c>
      <c r="M42" s="45">
        <v>0</v>
      </c>
    </row>
    <row r="43" spans="1:6" ht="12.75">
      <c r="A43" s="70" t="s">
        <v>222</v>
      </c>
      <c r="B43" s="70"/>
      <c r="C43" s="70"/>
      <c r="D43" s="70"/>
      <c r="E43" s="70"/>
      <c r="F43" s="70"/>
    </row>
    <row r="44" ht="12.75">
      <c r="A44" s="71" t="s">
        <v>223</v>
      </c>
    </row>
  </sheetData>
  <sheetProtection/>
  <mergeCells count="27">
    <mergeCell ref="B30:D30"/>
    <mergeCell ref="B31:D31"/>
    <mergeCell ref="B42:D42"/>
    <mergeCell ref="C34:D34"/>
    <mergeCell ref="C35:D35"/>
    <mergeCell ref="B40:D40"/>
    <mergeCell ref="B41:D41"/>
    <mergeCell ref="C32:D32"/>
    <mergeCell ref="C33:D33"/>
    <mergeCell ref="B22:D22"/>
    <mergeCell ref="C23:D23"/>
    <mergeCell ref="C24:D24"/>
    <mergeCell ref="C25:D25"/>
    <mergeCell ref="M9:M10"/>
    <mergeCell ref="B12:D12"/>
    <mergeCell ref="C16:D16"/>
    <mergeCell ref="B21:D21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I29"/>
  <sheetViews>
    <sheetView zoomScalePageLayoutView="0" workbookViewId="0" topLeftCell="A1">
      <selection activeCell="D24" sqref="D24:E26"/>
    </sheetView>
  </sheetViews>
  <sheetFormatPr defaultColWidth="9.140625" defaultRowHeight="12.75"/>
  <cols>
    <col min="1" max="1" width="11.8515625" style="303" customWidth="1"/>
    <col min="2" max="2" width="1.8515625" style="303" customWidth="1"/>
    <col min="3" max="3" width="34.8515625" style="303" customWidth="1"/>
    <col min="4" max="4" width="12.00390625" style="303" customWidth="1"/>
    <col min="5" max="5" width="11.00390625" style="303" customWidth="1"/>
    <col min="6" max="6" width="12.8515625" style="303" customWidth="1"/>
    <col min="7" max="7" width="10.421875" style="303" customWidth="1"/>
    <col min="8" max="8" width="11.7109375" style="303" customWidth="1"/>
    <col min="9" max="9" width="12.8515625" style="303" customWidth="1"/>
    <col min="10" max="16384" width="9.140625" style="303" customWidth="1"/>
  </cols>
  <sheetData>
    <row r="1" spans="6:9" ht="12.75">
      <c r="F1" s="729" t="s">
        <v>606</v>
      </c>
      <c r="G1" s="729"/>
      <c r="H1" s="729"/>
      <c r="I1" s="729"/>
    </row>
    <row r="2" spans="2:6" ht="12.75">
      <c r="B2" s="304"/>
      <c r="C2" s="305"/>
      <c r="D2" s="305"/>
      <c r="E2" s="305"/>
      <c r="F2" s="303" t="s">
        <v>607</v>
      </c>
    </row>
    <row r="3" ht="15.75">
      <c r="C3" s="306"/>
    </row>
    <row r="4" spans="1:9" ht="27.75" customHeight="1">
      <c r="A4" s="631" t="s">
        <v>608</v>
      </c>
      <c r="B4" s="631"/>
      <c r="C4" s="631"/>
      <c r="D4" s="631"/>
      <c r="E4" s="631"/>
      <c r="F4" s="631"/>
      <c r="G4" s="631"/>
      <c r="H4" s="631"/>
      <c r="I4" s="631"/>
    </row>
    <row r="5" spans="1:9" ht="12.75" customHeight="1">
      <c r="A5" s="307"/>
      <c r="B5" s="307"/>
      <c r="C5" s="307"/>
      <c r="D5" s="307"/>
      <c r="E5" s="307"/>
      <c r="F5" s="307"/>
      <c r="G5" s="307"/>
      <c r="H5" s="307"/>
      <c r="I5" s="307"/>
    </row>
    <row r="6" spans="1:9" ht="17.25" customHeight="1">
      <c r="A6" s="631" t="s">
        <v>609</v>
      </c>
      <c r="B6" s="631"/>
      <c r="C6" s="631"/>
      <c r="D6" s="631"/>
      <c r="E6" s="631"/>
      <c r="F6" s="631"/>
      <c r="G6" s="631"/>
      <c r="H6" s="631"/>
      <c r="I6" s="631"/>
    </row>
    <row r="7" ht="12.75">
      <c r="C7" s="308"/>
    </row>
    <row r="8" spans="1:9" ht="25.5" customHeight="1">
      <c r="A8" s="730" t="s">
        <v>35</v>
      </c>
      <c r="B8" s="731" t="s">
        <v>128</v>
      </c>
      <c r="C8" s="732"/>
      <c r="D8" s="730" t="s">
        <v>316</v>
      </c>
      <c r="E8" s="730"/>
      <c r="F8" s="730"/>
      <c r="G8" s="730" t="s">
        <v>317</v>
      </c>
      <c r="H8" s="730"/>
      <c r="I8" s="730"/>
    </row>
    <row r="9" spans="1:9" ht="76.5">
      <c r="A9" s="730"/>
      <c r="B9" s="733"/>
      <c r="C9" s="734"/>
      <c r="D9" s="64" t="s">
        <v>611</v>
      </c>
      <c r="E9" s="64" t="s">
        <v>612</v>
      </c>
      <c r="F9" s="64" t="s">
        <v>613</v>
      </c>
      <c r="G9" s="64" t="s">
        <v>611</v>
      </c>
      <c r="H9" s="64" t="s">
        <v>612</v>
      </c>
      <c r="I9" s="64" t="s">
        <v>613</v>
      </c>
    </row>
    <row r="10" spans="1:9" ht="12.75">
      <c r="A10" s="64">
        <v>1</v>
      </c>
      <c r="B10" s="727">
        <v>2</v>
      </c>
      <c r="C10" s="728"/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</row>
    <row r="11" spans="1:9" ht="25.5" customHeight="1">
      <c r="A11" s="171" t="s">
        <v>129</v>
      </c>
      <c r="B11" s="582" t="s">
        <v>614</v>
      </c>
      <c r="C11" s="722"/>
      <c r="D11" s="310">
        <f>SUM(D12,D13,D16,D22,D23,D26)</f>
        <v>0</v>
      </c>
      <c r="E11" s="310">
        <f>SUM(E12+E13+E16+E22+E23+E26)</f>
        <v>0</v>
      </c>
      <c r="F11" s="311"/>
      <c r="G11" s="310">
        <f>SUM(G12+G13+G16+G22+G23+G26)</f>
        <v>0</v>
      </c>
      <c r="H11" s="310">
        <f>SUM(H12+H13+H16+H22+H23+H26)</f>
        <v>0</v>
      </c>
      <c r="I11" s="311"/>
    </row>
    <row r="12" spans="1:9" ht="15" customHeight="1">
      <c r="A12" s="64" t="s">
        <v>615</v>
      </c>
      <c r="B12" s="725" t="s">
        <v>616</v>
      </c>
      <c r="C12" s="726"/>
      <c r="D12" s="311"/>
      <c r="E12" s="311"/>
      <c r="F12" s="311"/>
      <c r="G12" s="311"/>
      <c r="H12" s="311"/>
      <c r="I12" s="311"/>
    </row>
    <row r="13" spans="1:9" ht="12.75" customHeight="1">
      <c r="A13" s="64" t="s">
        <v>132</v>
      </c>
      <c r="B13" s="531" t="s">
        <v>617</v>
      </c>
      <c r="C13" s="533"/>
      <c r="D13" s="312"/>
      <c r="E13" s="312"/>
      <c r="F13" s="312"/>
      <c r="G13" s="312"/>
      <c r="H13" s="312"/>
      <c r="I13" s="312"/>
    </row>
    <row r="14" spans="1:9" ht="12.75" customHeight="1">
      <c r="A14" s="64" t="s">
        <v>618</v>
      </c>
      <c r="B14" s="196"/>
      <c r="C14" s="309" t="s">
        <v>619</v>
      </c>
      <c r="D14" s="247"/>
      <c r="E14" s="247"/>
      <c r="F14" s="247"/>
      <c r="G14" s="247"/>
      <c r="H14" s="247"/>
      <c r="I14" s="247"/>
    </row>
    <row r="15" spans="1:9" ht="12.75" customHeight="1">
      <c r="A15" s="64" t="s">
        <v>620</v>
      </c>
      <c r="B15" s="196"/>
      <c r="C15" s="309" t="s">
        <v>621</v>
      </c>
      <c r="D15" s="247"/>
      <c r="E15" s="247"/>
      <c r="F15" s="247"/>
      <c r="G15" s="247"/>
      <c r="H15" s="247"/>
      <c r="I15" s="247"/>
    </row>
    <row r="16" spans="1:9" ht="25.5" customHeight="1">
      <c r="A16" s="64" t="s">
        <v>134</v>
      </c>
      <c r="B16" s="531" t="s">
        <v>622</v>
      </c>
      <c r="C16" s="533"/>
      <c r="D16" s="313"/>
      <c r="E16" s="313"/>
      <c r="F16" s="312"/>
      <c r="G16" s="313">
        <f>SUM(G17:G21)</f>
        <v>0</v>
      </c>
      <c r="H16" s="313">
        <f>SUM(H17:H21)</f>
        <v>0</v>
      </c>
      <c r="I16" s="312"/>
    </row>
    <row r="17" spans="1:9" ht="12.75" customHeight="1">
      <c r="A17" s="64" t="s">
        <v>623</v>
      </c>
      <c r="B17" s="196"/>
      <c r="C17" s="309" t="s">
        <v>624</v>
      </c>
      <c r="D17" s="314"/>
      <c r="E17" s="314"/>
      <c r="F17" s="247"/>
      <c r="G17" s="247"/>
      <c r="H17" s="247"/>
      <c r="I17" s="247"/>
    </row>
    <row r="18" spans="1:9" ht="12.75" customHeight="1">
      <c r="A18" s="64" t="s">
        <v>625</v>
      </c>
      <c r="B18" s="196"/>
      <c r="C18" s="309" t="s">
        <v>626</v>
      </c>
      <c r="D18" s="247"/>
      <c r="E18" s="247"/>
      <c r="F18" s="247"/>
      <c r="G18" s="247"/>
      <c r="H18" s="247"/>
      <c r="I18" s="247"/>
    </row>
    <row r="19" spans="1:9" ht="12.75" customHeight="1">
      <c r="A19" s="64" t="s">
        <v>627</v>
      </c>
      <c r="B19" s="196"/>
      <c r="C19" s="309" t="s">
        <v>628</v>
      </c>
      <c r="D19" s="314"/>
      <c r="E19" s="314"/>
      <c r="F19" s="247"/>
      <c r="G19" s="314"/>
      <c r="H19" s="314"/>
      <c r="I19" s="247"/>
    </row>
    <row r="20" spans="1:9" ht="12.75" customHeight="1">
      <c r="A20" s="64" t="s">
        <v>629</v>
      </c>
      <c r="B20" s="196"/>
      <c r="C20" s="309" t="s">
        <v>630</v>
      </c>
      <c r="D20" s="247"/>
      <c r="E20" s="247"/>
      <c r="F20" s="247"/>
      <c r="G20" s="247"/>
      <c r="H20" s="247"/>
      <c r="I20" s="247"/>
    </row>
    <row r="21" spans="1:9" ht="12.75" customHeight="1">
      <c r="A21" s="64" t="s">
        <v>631</v>
      </c>
      <c r="B21" s="196"/>
      <c r="C21" s="309" t="s">
        <v>143</v>
      </c>
      <c r="D21" s="247"/>
      <c r="E21" s="247"/>
      <c r="F21" s="247"/>
      <c r="G21" s="247"/>
      <c r="H21" s="247"/>
      <c r="I21" s="247"/>
    </row>
    <row r="22" spans="1:9" ht="25.5" customHeight="1">
      <c r="A22" s="64" t="s">
        <v>136</v>
      </c>
      <c r="B22" s="531" t="s">
        <v>632</v>
      </c>
      <c r="C22" s="533"/>
      <c r="D22" s="312"/>
      <c r="E22" s="312"/>
      <c r="F22" s="312"/>
      <c r="G22" s="312"/>
      <c r="H22" s="312"/>
      <c r="I22" s="312"/>
    </row>
    <row r="23" spans="1:9" ht="12.75" customHeight="1">
      <c r="A23" s="64" t="s">
        <v>138</v>
      </c>
      <c r="B23" s="531" t="s">
        <v>436</v>
      </c>
      <c r="C23" s="533"/>
      <c r="D23" s="298">
        <f>SUM(D24:D25)</f>
        <v>0</v>
      </c>
      <c r="E23" s="298">
        <f>SUM(E24:E25)</f>
        <v>0</v>
      </c>
      <c r="F23" s="312"/>
      <c r="G23" s="298">
        <f>SUM(G24:G25)</f>
        <v>0</v>
      </c>
      <c r="H23" s="298">
        <f>SUM(H24:H25)</f>
        <v>0</v>
      </c>
      <c r="I23" s="312"/>
    </row>
    <row r="24" spans="1:9" ht="12.75" customHeight="1">
      <c r="A24" s="64" t="s">
        <v>633</v>
      </c>
      <c r="B24" s="196"/>
      <c r="C24" s="309" t="s">
        <v>634</v>
      </c>
      <c r="D24" s="314"/>
      <c r="E24" s="314"/>
      <c r="F24" s="247"/>
      <c r="G24" s="314"/>
      <c r="H24" s="314"/>
      <c r="I24" s="247"/>
    </row>
    <row r="25" spans="1:9" ht="12.75" customHeight="1">
      <c r="A25" s="64" t="s">
        <v>635</v>
      </c>
      <c r="B25" s="196"/>
      <c r="C25" s="309" t="s">
        <v>53</v>
      </c>
      <c r="D25" s="247"/>
      <c r="E25" s="247"/>
      <c r="F25" s="247"/>
      <c r="G25" s="247"/>
      <c r="H25" s="247"/>
      <c r="I25" s="247"/>
    </row>
    <row r="26" spans="1:9" ht="12.75" customHeight="1">
      <c r="A26" s="64" t="s">
        <v>140</v>
      </c>
      <c r="B26" s="531" t="s">
        <v>438</v>
      </c>
      <c r="C26" s="533"/>
      <c r="D26" s="312"/>
      <c r="E26" s="312"/>
      <c r="F26" s="312"/>
      <c r="G26" s="312"/>
      <c r="H26" s="312"/>
      <c r="I26" s="312"/>
    </row>
    <row r="27" spans="1:9" ht="21" customHeight="1">
      <c r="A27" s="171" t="s">
        <v>144</v>
      </c>
      <c r="B27" s="582" t="s">
        <v>636</v>
      </c>
      <c r="C27" s="723"/>
      <c r="D27" s="312"/>
      <c r="E27" s="312"/>
      <c r="F27" s="312"/>
      <c r="G27" s="312"/>
      <c r="H27" s="312"/>
      <c r="I27" s="312"/>
    </row>
    <row r="28" spans="1:9" ht="25.5" customHeight="1">
      <c r="A28" s="171" t="s">
        <v>175</v>
      </c>
      <c r="B28" s="681" t="s">
        <v>637</v>
      </c>
      <c r="C28" s="681"/>
      <c r="D28" s="313">
        <f>SUM(D11-D27)</f>
        <v>0</v>
      </c>
      <c r="E28" s="313">
        <f>SUM(E11-E27)</f>
        <v>0</v>
      </c>
      <c r="F28" s="312"/>
      <c r="G28" s="313">
        <f>SUM(G11-G27)</f>
        <v>0</v>
      </c>
      <c r="H28" s="313">
        <f>SUM(H11-H27)</f>
        <v>0</v>
      </c>
      <c r="I28" s="312"/>
    </row>
    <row r="29" spans="3:8" ht="12.75">
      <c r="C29" s="724" t="s">
        <v>278</v>
      </c>
      <c r="D29" s="724"/>
      <c r="E29" s="724"/>
      <c r="F29" s="724"/>
      <c r="G29" s="724"/>
      <c r="H29" s="724"/>
    </row>
  </sheetData>
  <sheetProtection/>
  <mergeCells count="18">
    <mergeCell ref="B10:C10"/>
    <mergeCell ref="F1:I1"/>
    <mergeCell ref="A4:I4"/>
    <mergeCell ref="A6:I6"/>
    <mergeCell ref="A8:A9"/>
    <mergeCell ref="B8:C9"/>
    <mergeCell ref="D8:F8"/>
    <mergeCell ref="G8:I8"/>
    <mergeCell ref="B11:C11"/>
    <mergeCell ref="B27:C27"/>
    <mergeCell ref="B28:C28"/>
    <mergeCell ref="C29:H29"/>
    <mergeCell ref="B16:C16"/>
    <mergeCell ref="B22:C22"/>
    <mergeCell ref="B23:C23"/>
    <mergeCell ref="B26:C26"/>
    <mergeCell ref="B12:C12"/>
    <mergeCell ref="B13:C1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140625" style="315" customWidth="1"/>
    <col min="2" max="2" width="1.421875" style="315" customWidth="1"/>
    <col min="3" max="3" width="35.421875" style="315" customWidth="1"/>
    <col min="4" max="7" width="12.421875" style="315" customWidth="1"/>
    <col min="8" max="16384" width="9.140625" style="315" customWidth="1"/>
  </cols>
  <sheetData>
    <row r="1" ht="12.75">
      <c r="D1" s="316"/>
    </row>
    <row r="2" spans="1:7" ht="12.75">
      <c r="A2" s="303"/>
      <c r="B2" s="303"/>
      <c r="C2" s="303"/>
      <c r="D2" s="729" t="s">
        <v>606</v>
      </c>
      <c r="E2" s="729"/>
      <c r="F2" s="729"/>
      <c r="G2" s="729"/>
    </row>
    <row r="3" spans="1:7" ht="12.75">
      <c r="A3" s="303"/>
      <c r="B3" s="304"/>
      <c r="C3" s="303"/>
      <c r="D3" s="304" t="s">
        <v>638</v>
      </c>
      <c r="E3" s="304"/>
      <c r="F3" s="304"/>
      <c r="G3" s="317"/>
    </row>
    <row r="4" spans="1:7" ht="15.75">
      <c r="A4" s="303"/>
      <c r="B4" s="305"/>
      <c r="C4" s="306"/>
      <c r="D4" s="305"/>
      <c r="E4" s="303"/>
      <c r="F4" s="303"/>
      <c r="G4" s="303"/>
    </row>
    <row r="5" spans="1:7" ht="35.25" customHeight="1">
      <c r="A5" s="631" t="s">
        <v>639</v>
      </c>
      <c r="B5" s="631"/>
      <c r="C5" s="631"/>
      <c r="D5" s="631"/>
      <c r="E5" s="631"/>
      <c r="F5" s="631"/>
      <c r="G5" s="631"/>
    </row>
    <row r="6" spans="1:7" ht="12.75">
      <c r="A6" s="303"/>
      <c r="B6" s="303"/>
      <c r="C6" s="303"/>
      <c r="D6" s="303"/>
      <c r="E6" s="303"/>
      <c r="F6" s="303"/>
      <c r="G6" s="303"/>
    </row>
    <row r="7" spans="1:7" ht="15.75">
      <c r="A7" s="741" t="s">
        <v>640</v>
      </c>
      <c r="B7" s="741"/>
      <c r="C7" s="741"/>
      <c r="D7" s="741"/>
      <c r="E7" s="741"/>
      <c r="F7" s="741"/>
      <c r="G7" s="741"/>
    </row>
    <row r="8" spans="1:7" ht="12.75">
      <c r="A8" s="303"/>
      <c r="B8" s="303"/>
      <c r="C8" s="308" t="s">
        <v>610</v>
      </c>
      <c r="D8" s="303"/>
      <c r="E8" s="303"/>
      <c r="F8" s="303"/>
      <c r="G8" s="303"/>
    </row>
    <row r="9" spans="1:7" ht="38.25" customHeight="1">
      <c r="A9" s="742" t="s">
        <v>35</v>
      </c>
      <c r="B9" s="743" t="s">
        <v>128</v>
      </c>
      <c r="C9" s="744"/>
      <c r="D9" s="742" t="s">
        <v>316</v>
      </c>
      <c r="E9" s="742"/>
      <c r="F9" s="742" t="s">
        <v>317</v>
      </c>
      <c r="G9" s="742"/>
    </row>
    <row r="10" spans="1:7" ht="25.5">
      <c r="A10" s="742"/>
      <c r="B10" s="745"/>
      <c r="C10" s="746"/>
      <c r="D10" s="319" t="s">
        <v>611</v>
      </c>
      <c r="E10" s="319" t="s">
        <v>641</v>
      </c>
      <c r="F10" s="319" t="s">
        <v>611</v>
      </c>
      <c r="G10" s="319" t="s">
        <v>641</v>
      </c>
    </row>
    <row r="11" spans="1:7" ht="12.75">
      <c r="A11" s="319">
        <v>1</v>
      </c>
      <c r="B11" s="737">
        <v>2</v>
      </c>
      <c r="C11" s="738"/>
      <c r="D11" s="319">
        <v>3</v>
      </c>
      <c r="E11" s="319">
        <v>4</v>
      </c>
      <c r="F11" s="319">
        <v>5</v>
      </c>
      <c r="G11" s="319">
        <v>6</v>
      </c>
    </row>
    <row r="12" spans="1:7" ht="37.5" customHeight="1">
      <c r="A12" s="318" t="s">
        <v>129</v>
      </c>
      <c r="B12" s="739" t="s">
        <v>642</v>
      </c>
      <c r="C12" s="740"/>
      <c r="D12" s="321">
        <f>SUM(D13:D16)</f>
        <v>0</v>
      </c>
      <c r="E12" s="321"/>
      <c r="F12" s="321"/>
      <c r="G12" s="321"/>
    </row>
    <row r="13" spans="1:7" ht="12.75">
      <c r="A13" s="319" t="s">
        <v>130</v>
      </c>
      <c r="B13" s="320"/>
      <c r="C13" s="322" t="s">
        <v>643</v>
      </c>
      <c r="D13" s="323"/>
      <c r="E13" s="323"/>
      <c r="F13" s="323"/>
      <c r="G13" s="323"/>
    </row>
    <row r="14" spans="1:7" ht="12.75">
      <c r="A14" s="319" t="s">
        <v>132</v>
      </c>
      <c r="B14" s="320"/>
      <c r="C14" s="322" t="s">
        <v>644</v>
      </c>
      <c r="D14" s="323"/>
      <c r="E14" s="323"/>
      <c r="F14" s="323"/>
      <c r="G14" s="323"/>
    </row>
    <row r="15" spans="1:7" ht="12.75">
      <c r="A15" s="319" t="s">
        <v>134</v>
      </c>
      <c r="B15" s="320"/>
      <c r="C15" s="322" t="s">
        <v>645</v>
      </c>
      <c r="D15" s="323"/>
      <c r="E15" s="323"/>
      <c r="F15" s="323"/>
      <c r="G15" s="323"/>
    </row>
    <row r="16" spans="1:7" ht="12.75">
      <c r="A16" s="319" t="s">
        <v>136</v>
      </c>
      <c r="B16" s="320"/>
      <c r="C16" s="322" t="s">
        <v>646</v>
      </c>
      <c r="D16" s="323"/>
      <c r="E16" s="323"/>
      <c r="F16" s="323"/>
      <c r="G16" s="323"/>
    </row>
    <row r="17" spans="1:7" ht="12.75" customHeight="1">
      <c r="A17" s="324" t="s">
        <v>138</v>
      </c>
      <c r="B17" s="320"/>
      <c r="C17" s="322" t="s">
        <v>647</v>
      </c>
      <c r="D17" s="323"/>
      <c r="E17" s="323"/>
      <c r="F17" s="323"/>
      <c r="G17" s="323"/>
    </row>
    <row r="18" spans="1:7" ht="25.5" customHeight="1">
      <c r="A18" s="318" t="s">
        <v>144</v>
      </c>
      <c r="B18" s="739" t="s">
        <v>648</v>
      </c>
      <c r="C18" s="740"/>
      <c r="D18" s="321"/>
      <c r="E18" s="321"/>
      <c r="F18" s="321"/>
      <c r="G18" s="321"/>
    </row>
    <row r="19" spans="1:7" ht="12.75">
      <c r="A19" s="319" t="s">
        <v>649</v>
      </c>
      <c r="B19" s="320"/>
      <c r="C19" s="322" t="s">
        <v>650</v>
      </c>
      <c r="D19" s="323"/>
      <c r="E19" s="323"/>
      <c r="F19" s="323"/>
      <c r="G19" s="323"/>
    </row>
    <row r="20" spans="1:7" ht="12.75">
      <c r="A20" s="319" t="s">
        <v>651</v>
      </c>
      <c r="B20" s="320"/>
      <c r="C20" s="322" t="s">
        <v>644</v>
      </c>
      <c r="D20" s="323"/>
      <c r="E20" s="323"/>
      <c r="F20" s="323"/>
      <c r="G20" s="323"/>
    </row>
    <row r="21" spans="1:7" ht="12.75">
      <c r="A21" s="319" t="s">
        <v>652</v>
      </c>
      <c r="B21" s="320"/>
      <c r="C21" s="322" t="s">
        <v>645</v>
      </c>
      <c r="D21" s="323"/>
      <c r="E21" s="323"/>
      <c r="F21" s="323"/>
      <c r="G21" s="323"/>
    </row>
    <row r="22" spans="1:7" ht="12.75" customHeight="1">
      <c r="A22" s="319" t="s">
        <v>653</v>
      </c>
      <c r="B22" s="320"/>
      <c r="C22" s="322" t="s">
        <v>646</v>
      </c>
      <c r="D22" s="323"/>
      <c r="E22" s="323"/>
      <c r="F22" s="323"/>
      <c r="G22" s="323"/>
    </row>
    <row r="23" spans="1:7" ht="15.75">
      <c r="A23" s="324" t="s">
        <v>152</v>
      </c>
      <c r="B23" s="320"/>
      <c r="C23" s="322" t="s">
        <v>647</v>
      </c>
      <c r="D23" s="325"/>
      <c r="E23" s="325"/>
      <c r="F23" s="325"/>
      <c r="G23" s="325"/>
    </row>
    <row r="24" spans="1:7" ht="25.5" customHeight="1">
      <c r="A24" s="318" t="s">
        <v>654</v>
      </c>
      <c r="B24" s="739" t="s">
        <v>655</v>
      </c>
      <c r="C24" s="740"/>
      <c r="D24" s="326">
        <f>SUM(D25:D31)</f>
        <v>0</v>
      </c>
      <c r="E24" s="326"/>
      <c r="F24" s="326">
        <f>SUM(F25:F31)</f>
        <v>0</v>
      </c>
      <c r="G24" s="326"/>
    </row>
    <row r="25" spans="1:7" ht="15.75">
      <c r="A25" s="319" t="s">
        <v>656</v>
      </c>
      <c r="B25" s="320"/>
      <c r="C25" s="322" t="s">
        <v>650</v>
      </c>
      <c r="D25" s="325"/>
      <c r="E25" s="325"/>
      <c r="F25" s="325"/>
      <c r="G25" s="325"/>
    </row>
    <row r="26" spans="1:7" ht="15.75">
      <c r="A26" s="319" t="s">
        <v>657</v>
      </c>
      <c r="B26" s="320"/>
      <c r="C26" s="322" t="s">
        <v>644</v>
      </c>
      <c r="D26" s="325"/>
      <c r="E26" s="325"/>
      <c r="F26" s="325"/>
      <c r="G26" s="325"/>
    </row>
    <row r="27" spans="1:7" ht="15.75">
      <c r="A27" s="319" t="s">
        <v>658</v>
      </c>
      <c r="B27" s="320"/>
      <c r="C27" s="327" t="s">
        <v>645</v>
      </c>
      <c r="D27" s="325"/>
      <c r="E27" s="325"/>
      <c r="F27" s="325"/>
      <c r="G27" s="325"/>
    </row>
    <row r="28" spans="1:7" ht="15.75">
      <c r="A28" s="319" t="s">
        <v>659</v>
      </c>
      <c r="B28" s="320"/>
      <c r="C28" s="322" t="s">
        <v>646</v>
      </c>
      <c r="D28" s="325"/>
      <c r="E28" s="325"/>
      <c r="F28" s="325"/>
      <c r="G28" s="325"/>
    </row>
    <row r="29" spans="1:7" ht="12.75" customHeight="1">
      <c r="A29" s="328" t="s">
        <v>660</v>
      </c>
      <c r="B29" s="320"/>
      <c r="C29" s="322" t="s">
        <v>647</v>
      </c>
      <c r="D29" s="325"/>
      <c r="E29" s="325"/>
      <c r="F29" s="325"/>
      <c r="G29" s="325"/>
    </row>
    <row r="30" spans="1:7" ht="12.75" customHeight="1">
      <c r="A30" s="319" t="s">
        <v>661</v>
      </c>
      <c r="B30" s="320"/>
      <c r="C30" s="322" t="s">
        <v>662</v>
      </c>
      <c r="D30" s="325"/>
      <c r="E30" s="325"/>
      <c r="F30" s="325"/>
      <c r="G30" s="325"/>
    </row>
    <row r="31" spans="1:7" ht="15.75">
      <c r="A31" s="319" t="s">
        <v>663</v>
      </c>
      <c r="B31" s="320"/>
      <c r="C31" s="322" t="s">
        <v>664</v>
      </c>
      <c r="D31" s="325"/>
      <c r="E31" s="325"/>
      <c r="F31" s="325"/>
      <c r="G31" s="325"/>
    </row>
    <row r="32" spans="1:7" ht="12.75" customHeight="1">
      <c r="A32" s="329" t="s">
        <v>183</v>
      </c>
      <c r="B32" s="735" t="s">
        <v>665</v>
      </c>
      <c r="C32" s="736"/>
      <c r="D32" s="330">
        <f>SUM(D12,D18,D24)</f>
        <v>0</v>
      </c>
      <c r="E32" s="330"/>
      <c r="F32" s="330">
        <f>SUM(F12,F18,F24)</f>
        <v>0</v>
      </c>
      <c r="G32" s="330"/>
    </row>
    <row r="33" spans="1:7" ht="12.75">
      <c r="A33" s="171" t="s">
        <v>666</v>
      </c>
      <c r="B33" s="681" t="s">
        <v>667</v>
      </c>
      <c r="C33" s="681"/>
      <c r="D33" s="331"/>
      <c r="E33" s="331"/>
      <c r="F33" s="331"/>
      <c r="G33" s="331"/>
    </row>
    <row r="34" spans="1:7" ht="12.75">
      <c r="A34" s="332"/>
      <c r="B34" s="333"/>
      <c r="C34" s="333"/>
      <c r="D34" s="334"/>
      <c r="E34" s="334"/>
      <c r="F34" s="334"/>
      <c r="G34" s="334"/>
    </row>
    <row r="35" spans="1:7" ht="12.75">
      <c r="A35" s="332"/>
      <c r="B35" s="333"/>
      <c r="C35" s="333"/>
      <c r="D35" s="335"/>
      <c r="E35" s="335"/>
      <c r="F35" s="334"/>
      <c r="G35" s="334"/>
    </row>
    <row r="36" spans="1:7" ht="12.75">
      <c r="A36" s="332"/>
      <c r="B36" s="333"/>
      <c r="C36" s="333"/>
      <c r="D36" s="334"/>
      <c r="E36" s="334"/>
      <c r="F36" s="334"/>
      <c r="G36" s="334"/>
    </row>
  </sheetData>
  <sheetProtection/>
  <mergeCells count="13">
    <mergeCell ref="D2:G2"/>
    <mergeCell ref="A5:G5"/>
    <mergeCell ref="A7:G7"/>
    <mergeCell ref="A9:A10"/>
    <mergeCell ref="B9:C10"/>
    <mergeCell ref="D9:E9"/>
    <mergeCell ref="F9:G9"/>
    <mergeCell ref="B32:C32"/>
    <mergeCell ref="B33:C33"/>
    <mergeCell ref="B11:C11"/>
    <mergeCell ref="B12:C12"/>
    <mergeCell ref="B18:C18"/>
    <mergeCell ref="B24:C24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I2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00390625" style="336" customWidth="1"/>
    <col min="2" max="2" width="1.57421875" style="336" customWidth="1"/>
    <col min="3" max="3" width="37.140625" style="336" customWidth="1"/>
    <col min="4" max="4" width="10.57421875" style="336" customWidth="1"/>
    <col min="5" max="5" width="10.8515625" style="336" customWidth="1"/>
    <col min="6" max="6" width="16.140625" style="336" customWidth="1"/>
    <col min="7" max="7" width="9.421875" style="336" customWidth="1"/>
    <col min="8" max="8" width="11.7109375" style="336" customWidth="1"/>
    <col min="9" max="9" width="16.57421875" style="336" customWidth="1"/>
    <col min="10" max="16384" width="9.140625" style="336" customWidth="1"/>
  </cols>
  <sheetData>
    <row r="1" ht="14.25">
      <c r="F1" s="316"/>
    </row>
    <row r="2" spans="3:9" ht="12.75" customHeight="1">
      <c r="C2" s="337"/>
      <c r="D2" s="337"/>
      <c r="E2" s="337"/>
      <c r="F2" s="304" t="s">
        <v>606</v>
      </c>
      <c r="H2" s="304"/>
      <c r="I2" s="304"/>
    </row>
    <row r="3" spans="2:9" ht="15">
      <c r="B3" s="338"/>
      <c r="F3" s="304" t="s">
        <v>668</v>
      </c>
      <c r="H3" s="339"/>
      <c r="I3" s="339"/>
    </row>
    <row r="4" spans="2:9" ht="15.75">
      <c r="B4" s="338"/>
      <c r="C4" s="306"/>
      <c r="F4" s="304"/>
      <c r="H4" s="339"/>
      <c r="I4" s="339"/>
    </row>
    <row r="5" spans="1:9" s="341" customFormat="1" ht="33.75" customHeight="1">
      <c r="A5" s="752" t="s">
        <v>669</v>
      </c>
      <c r="B5" s="752"/>
      <c r="C5" s="752"/>
      <c r="D5" s="752"/>
      <c r="E5" s="752"/>
      <c r="F5" s="752"/>
      <c r="G5" s="752"/>
      <c r="H5" s="752"/>
      <c r="I5" s="752"/>
    </row>
    <row r="6" spans="1:9" ht="18" customHeight="1">
      <c r="A6" s="753" t="s">
        <v>670</v>
      </c>
      <c r="B6" s="753"/>
      <c r="C6" s="753"/>
      <c r="D6" s="753"/>
      <c r="E6" s="753"/>
      <c r="F6" s="753"/>
      <c r="G6" s="753"/>
      <c r="H6" s="753"/>
      <c r="I6" s="753"/>
    </row>
    <row r="7" ht="14.25">
      <c r="C7" s="342"/>
    </row>
    <row r="8" spans="1:9" ht="25.5" customHeight="1">
      <c r="A8" s="754" t="s">
        <v>35</v>
      </c>
      <c r="B8" s="755" t="s">
        <v>128</v>
      </c>
      <c r="C8" s="756"/>
      <c r="D8" s="754" t="s">
        <v>316</v>
      </c>
      <c r="E8" s="754"/>
      <c r="F8" s="754"/>
      <c r="G8" s="754" t="s">
        <v>317</v>
      </c>
      <c r="H8" s="754"/>
      <c r="I8" s="754"/>
    </row>
    <row r="9" spans="1:9" ht="105">
      <c r="A9" s="754"/>
      <c r="B9" s="757"/>
      <c r="C9" s="758"/>
      <c r="D9" s="344" t="s">
        <v>611</v>
      </c>
      <c r="E9" s="344" t="s">
        <v>671</v>
      </c>
      <c r="F9" s="344" t="s">
        <v>672</v>
      </c>
      <c r="G9" s="344" t="s">
        <v>611</v>
      </c>
      <c r="H9" s="344" t="s">
        <v>671</v>
      </c>
      <c r="I9" s="344" t="s">
        <v>672</v>
      </c>
    </row>
    <row r="10" spans="1:9" ht="15">
      <c r="A10" s="344">
        <v>1</v>
      </c>
      <c r="B10" s="750">
        <v>2</v>
      </c>
      <c r="C10" s="751"/>
      <c r="D10" s="344">
        <v>3</v>
      </c>
      <c r="E10" s="344">
        <v>4</v>
      </c>
      <c r="F10" s="344">
        <v>5</v>
      </c>
      <c r="G10" s="344">
        <v>6</v>
      </c>
      <c r="H10" s="344">
        <v>7</v>
      </c>
      <c r="I10" s="344">
        <v>8</v>
      </c>
    </row>
    <row r="11" spans="1:9" ht="25.5" customHeight="1">
      <c r="A11" s="343" t="s">
        <v>129</v>
      </c>
      <c r="B11" s="747" t="s">
        <v>456</v>
      </c>
      <c r="C11" s="748"/>
      <c r="D11" s="312"/>
      <c r="E11" s="312"/>
      <c r="F11" s="312"/>
      <c r="G11" s="312"/>
      <c r="H11" s="312"/>
      <c r="I11" s="312"/>
    </row>
    <row r="12" spans="1:9" ht="12.75" customHeight="1">
      <c r="A12" s="343" t="s">
        <v>144</v>
      </c>
      <c r="B12" s="747" t="s">
        <v>465</v>
      </c>
      <c r="C12" s="748"/>
      <c r="D12" s="312"/>
      <c r="E12" s="312"/>
      <c r="F12" s="312"/>
      <c r="G12" s="312"/>
      <c r="H12" s="312"/>
      <c r="I12" s="312"/>
    </row>
    <row r="13" spans="1:9" ht="15.75">
      <c r="A13" s="343" t="s">
        <v>175</v>
      </c>
      <c r="B13" s="747" t="s">
        <v>468</v>
      </c>
      <c r="C13" s="748"/>
      <c r="D13" s="346">
        <f>SUM(D14:D17)</f>
        <v>0</v>
      </c>
      <c r="E13" s="346">
        <f>SUM(E14:E17)</f>
        <v>0</v>
      </c>
      <c r="F13" s="346"/>
      <c r="G13" s="346">
        <f>SUM(G14:G17)</f>
        <v>0</v>
      </c>
      <c r="H13" s="346">
        <f>SUM(H14:H17)</f>
        <v>0</v>
      </c>
      <c r="I13" s="312"/>
    </row>
    <row r="14" spans="1:9" ht="15.75">
      <c r="A14" s="344" t="s">
        <v>177</v>
      </c>
      <c r="B14" s="345"/>
      <c r="C14" s="347" t="s">
        <v>673</v>
      </c>
      <c r="D14" s="346"/>
      <c r="E14" s="346"/>
      <c r="F14" s="346"/>
      <c r="G14" s="346"/>
      <c r="H14" s="346"/>
      <c r="I14" s="312"/>
    </row>
    <row r="15" spans="1:9" ht="15.75">
      <c r="A15" s="344" t="s">
        <v>179</v>
      </c>
      <c r="B15" s="345"/>
      <c r="C15" s="347" t="s">
        <v>674</v>
      </c>
      <c r="D15" s="348"/>
      <c r="E15" s="348"/>
      <c r="F15" s="346"/>
      <c r="G15" s="348"/>
      <c r="H15" s="348"/>
      <c r="I15" s="312"/>
    </row>
    <row r="16" spans="1:9" ht="15.75">
      <c r="A16" s="344" t="s">
        <v>181</v>
      </c>
      <c r="B16" s="345"/>
      <c r="C16" s="347" t="s">
        <v>675</v>
      </c>
      <c r="D16" s="346"/>
      <c r="E16" s="346"/>
      <c r="F16" s="346"/>
      <c r="G16" s="346"/>
      <c r="H16" s="346"/>
      <c r="I16" s="312"/>
    </row>
    <row r="17" spans="1:9" ht="15.75">
      <c r="A17" s="344" t="s">
        <v>298</v>
      </c>
      <c r="B17" s="345"/>
      <c r="C17" s="347" t="s">
        <v>676</v>
      </c>
      <c r="D17" s="312"/>
      <c r="E17" s="312"/>
      <c r="F17" s="312"/>
      <c r="G17" s="312"/>
      <c r="H17" s="312"/>
      <c r="I17" s="312"/>
    </row>
    <row r="18" spans="1:9" ht="15.75">
      <c r="A18" s="343" t="s">
        <v>183</v>
      </c>
      <c r="B18" s="747" t="s">
        <v>470</v>
      </c>
      <c r="C18" s="748"/>
      <c r="D18" s="312">
        <f>SUM(D19:D21)</f>
        <v>0</v>
      </c>
      <c r="E18" s="312">
        <f>SUM(E19:E21)</f>
        <v>0</v>
      </c>
      <c r="F18" s="312"/>
      <c r="G18" s="312">
        <f>SUM(G19:G21)</f>
        <v>0</v>
      </c>
      <c r="H18" s="312">
        <f>SUM(H19:H21)</f>
        <v>0</v>
      </c>
      <c r="I18" s="312"/>
    </row>
    <row r="19" spans="1:9" ht="15.75">
      <c r="A19" s="344" t="s">
        <v>338</v>
      </c>
      <c r="B19" s="345"/>
      <c r="C19" s="347" t="s">
        <v>677</v>
      </c>
      <c r="D19" s="247"/>
      <c r="E19" s="247"/>
      <c r="F19" s="312"/>
      <c r="G19" s="312"/>
      <c r="H19" s="312"/>
      <c r="I19" s="312"/>
    </row>
    <row r="20" spans="1:9" ht="15.75">
      <c r="A20" s="344" t="s">
        <v>339</v>
      </c>
      <c r="B20" s="345"/>
      <c r="C20" s="347" t="s">
        <v>678</v>
      </c>
      <c r="D20" s="312"/>
      <c r="E20" s="312"/>
      <c r="F20" s="312"/>
      <c r="G20" s="312"/>
      <c r="H20" s="312"/>
      <c r="I20" s="312"/>
    </row>
    <row r="21" spans="1:9" ht="15.75">
      <c r="A21" s="344" t="s">
        <v>679</v>
      </c>
      <c r="B21" s="345"/>
      <c r="C21" s="347" t="s">
        <v>680</v>
      </c>
      <c r="D21" s="247"/>
      <c r="E21" s="247"/>
      <c r="F21" s="312"/>
      <c r="G21" s="247"/>
      <c r="H21" s="247"/>
      <c r="I21" s="312"/>
    </row>
    <row r="22" spans="1:9" ht="25.5" customHeight="1">
      <c r="A22" s="343" t="s">
        <v>185</v>
      </c>
      <c r="B22" s="747" t="s">
        <v>681</v>
      </c>
      <c r="C22" s="748"/>
      <c r="D22" s="346">
        <f>SUM(D11+D12+D13+D18)</f>
        <v>0</v>
      </c>
      <c r="E22" s="346">
        <f>SUM(E11+E12+E13+E18)</f>
        <v>0</v>
      </c>
      <c r="F22" s="346"/>
      <c r="G22" s="346">
        <f>SUM(G11+G12+G13+G18)</f>
        <v>0</v>
      </c>
      <c r="H22" s="346">
        <f>SUM(H11+H12+H13+H18)</f>
        <v>0</v>
      </c>
      <c r="I22" s="312"/>
    </row>
    <row r="23" spans="1:9" ht="15">
      <c r="A23" s="749" t="s">
        <v>682</v>
      </c>
      <c r="B23" s="749"/>
      <c r="C23" s="749"/>
      <c r="D23" s="749"/>
      <c r="E23" s="749"/>
      <c r="F23" s="749"/>
      <c r="G23" s="749"/>
      <c r="H23" s="749"/>
      <c r="I23" s="749"/>
    </row>
  </sheetData>
  <sheetProtection/>
  <mergeCells count="13">
    <mergeCell ref="A5:I5"/>
    <mergeCell ref="A6:I6"/>
    <mergeCell ref="A8:A9"/>
    <mergeCell ref="B8:C9"/>
    <mergeCell ref="D8:F8"/>
    <mergeCell ref="G8:I8"/>
    <mergeCell ref="B18:C18"/>
    <mergeCell ref="B22:C22"/>
    <mergeCell ref="A23:I23"/>
    <mergeCell ref="B10:C10"/>
    <mergeCell ref="B11:C11"/>
    <mergeCell ref="B12:C12"/>
    <mergeCell ref="B13:C13"/>
  </mergeCells>
  <printOptions/>
  <pageMargins left="0.5511811023622047" right="0.5511811023622047" top="0.984251968503937" bottom="0.5905511811023623" header="0.5118110236220472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E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00390625" style="349" customWidth="1"/>
    <col min="2" max="2" width="26.8515625" style="349" customWidth="1"/>
    <col min="3" max="3" width="25.57421875" style="349" customWidth="1"/>
    <col min="4" max="4" width="28.140625" style="349" customWidth="1"/>
    <col min="5" max="16384" width="9.140625" style="349" customWidth="1"/>
  </cols>
  <sheetData>
    <row r="1" ht="12.75">
      <c r="C1" s="350"/>
    </row>
    <row r="2" spans="3:5" ht="12.75">
      <c r="C2" s="304" t="s">
        <v>683</v>
      </c>
      <c r="D2" s="351"/>
      <c r="E2" s="352"/>
    </row>
    <row r="3" spans="3:5" ht="12.75">
      <c r="C3" s="304" t="s">
        <v>684</v>
      </c>
      <c r="D3" s="304"/>
      <c r="E3" s="353"/>
    </row>
    <row r="4" spans="3:5" ht="12.75">
      <c r="C4" s="304"/>
      <c r="D4" s="304"/>
      <c r="E4" s="353"/>
    </row>
    <row r="5" spans="2:5" ht="15.75">
      <c r="B5" s="306"/>
      <c r="C5" s="304"/>
      <c r="D5" s="304"/>
      <c r="E5" s="353"/>
    </row>
    <row r="6" spans="2:5" ht="36.75" customHeight="1">
      <c r="B6" s="759" t="s">
        <v>685</v>
      </c>
      <c r="C6" s="759"/>
      <c r="D6" s="759"/>
      <c r="E6" s="354"/>
    </row>
    <row r="7" ht="15" customHeight="1"/>
    <row r="8" spans="2:5" ht="28.5" customHeight="1">
      <c r="B8" s="759" t="s">
        <v>686</v>
      </c>
      <c r="C8" s="759"/>
      <c r="D8" s="759"/>
      <c r="E8" s="354"/>
    </row>
    <row r="9" ht="18.75" customHeight="1">
      <c r="B9" s="355" t="s">
        <v>610</v>
      </c>
    </row>
    <row r="10" spans="1:4" ht="43.5" customHeight="1">
      <c r="A10" s="356" t="s">
        <v>35</v>
      </c>
      <c r="B10" s="357" t="s">
        <v>687</v>
      </c>
      <c r="C10" s="358" t="s">
        <v>688</v>
      </c>
      <c r="D10" s="358" t="s">
        <v>689</v>
      </c>
    </row>
    <row r="11" spans="1:4" ht="12.75">
      <c r="A11" s="359">
        <v>1</v>
      </c>
      <c r="B11" s="360">
        <v>2</v>
      </c>
      <c r="C11" s="361">
        <v>3</v>
      </c>
      <c r="D11" s="361">
        <v>4</v>
      </c>
    </row>
    <row r="12" spans="1:4" ht="15.75">
      <c r="A12" s="359" t="s">
        <v>129</v>
      </c>
      <c r="B12" s="362" t="s">
        <v>690</v>
      </c>
      <c r="C12" s="364"/>
      <c r="D12" s="364"/>
    </row>
    <row r="13" spans="1:4" ht="12.75">
      <c r="A13" s="359" t="s">
        <v>144</v>
      </c>
      <c r="B13" s="362" t="s">
        <v>691</v>
      </c>
      <c r="C13" s="363"/>
      <c r="D13" s="363"/>
    </row>
    <row r="14" spans="1:4" ht="12.75">
      <c r="A14" s="359" t="s">
        <v>175</v>
      </c>
      <c r="B14" s="362" t="s">
        <v>692</v>
      </c>
      <c r="C14" s="363"/>
      <c r="D14" s="363"/>
    </row>
    <row r="15" spans="1:4" ht="12.75">
      <c r="A15" s="359" t="s">
        <v>183</v>
      </c>
      <c r="B15" s="362" t="s">
        <v>693</v>
      </c>
      <c r="C15" s="363"/>
      <c r="D15" s="363"/>
    </row>
    <row r="16" spans="1:4" ht="12.75">
      <c r="A16" s="359" t="s">
        <v>185</v>
      </c>
      <c r="B16" s="362" t="s">
        <v>694</v>
      </c>
      <c r="C16" s="363"/>
      <c r="D16" s="363"/>
    </row>
    <row r="17" spans="2:4" ht="12.75">
      <c r="B17" s="760"/>
      <c r="C17" s="760"/>
      <c r="D17" s="760"/>
    </row>
    <row r="18" spans="2:4" ht="12.75">
      <c r="B18" s="761" t="s">
        <v>278</v>
      </c>
      <c r="C18" s="761"/>
      <c r="D18" s="761"/>
    </row>
  </sheetData>
  <sheetProtection/>
  <mergeCells count="4">
    <mergeCell ref="B6:D6"/>
    <mergeCell ref="B8:D8"/>
    <mergeCell ref="B17:D17"/>
    <mergeCell ref="B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E2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57421875" style="8" customWidth="1"/>
    <col min="2" max="2" width="1.8515625" style="8" customWidth="1"/>
    <col min="3" max="3" width="57.28125" style="8" customWidth="1"/>
    <col min="4" max="5" width="12.28125" style="8" customWidth="1"/>
    <col min="6" max="16384" width="9.140625" style="8" customWidth="1"/>
  </cols>
  <sheetData>
    <row r="1" spans="3:5" ht="12.75">
      <c r="C1" s="7"/>
      <c r="D1" s="7"/>
      <c r="E1" s="7"/>
    </row>
    <row r="2" spans="1:5" ht="12.75">
      <c r="A2" s="35"/>
      <c r="B2" s="35"/>
      <c r="C2" s="34" t="s">
        <v>695</v>
      </c>
      <c r="D2" s="246"/>
      <c r="E2" s="246"/>
    </row>
    <row r="3" spans="1:3" ht="12.75">
      <c r="A3" s="35"/>
      <c r="B3" s="35"/>
      <c r="C3" s="35" t="s">
        <v>696</v>
      </c>
    </row>
    <row r="4" spans="1:5" ht="15.75">
      <c r="A4" s="35"/>
      <c r="B4" s="35"/>
      <c r="C4" s="306"/>
      <c r="D4" s="35"/>
      <c r="E4" s="35"/>
    </row>
    <row r="5" spans="1:5" ht="45" customHeight="1">
      <c r="A5" s="624" t="s">
        <v>697</v>
      </c>
      <c r="B5" s="624"/>
      <c r="C5" s="624"/>
      <c r="D5" s="624"/>
      <c r="E5" s="624"/>
    </row>
    <row r="6" spans="1:5" ht="12.75" customHeight="1">
      <c r="A6" s="302"/>
      <c r="B6" s="302"/>
      <c r="C6" s="302"/>
      <c r="D6" s="302"/>
      <c r="E6" s="302"/>
    </row>
    <row r="7" spans="1:5" ht="15" customHeight="1">
      <c r="A7" s="624" t="s">
        <v>698</v>
      </c>
      <c r="B7" s="624"/>
      <c r="C7" s="624"/>
      <c r="D7" s="624"/>
      <c r="E7" s="624"/>
    </row>
    <row r="8" spans="1:5" ht="15.75">
      <c r="A8" s="365"/>
      <c r="B8" s="365"/>
      <c r="C8" s="366" t="s">
        <v>610</v>
      </c>
      <c r="D8" s="365"/>
      <c r="E8" s="365"/>
    </row>
    <row r="9" spans="1:5" ht="57.75" customHeight="1">
      <c r="A9" s="4" t="s">
        <v>35</v>
      </c>
      <c r="B9" s="765" t="s">
        <v>128</v>
      </c>
      <c r="C9" s="766"/>
      <c r="D9" s="4" t="s">
        <v>37</v>
      </c>
      <c r="E9" s="4" t="s">
        <v>38</v>
      </c>
    </row>
    <row r="10" spans="1:5" ht="15.75">
      <c r="A10" s="367">
        <v>1</v>
      </c>
      <c r="B10" s="767">
        <v>2</v>
      </c>
      <c r="C10" s="768"/>
      <c r="D10" s="367">
        <v>3</v>
      </c>
      <c r="E10" s="367">
        <v>4</v>
      </c>
    </row>
    <row r="11" spans="1:5" ht="15" customHeight="1">
      <c r="A11" s="4" t="s">
        <v>129</v>
      </c>
      <c r="B11" s="762" t="s">
        <v>699</v>
      </c>
      <c r="C11" s="763"/>
      <c r="D11" s="368">
        <f>SUM(D12:D17)</f>
        <v>0</v>
      </c>
      <c r="E11" s="368">
        <f>SUM(E12:E17)</f>
        <v>0</v>
      </c>
    </row>
    <row r="12" spans="1:5" ht="15" customHeight="1">
      <c r="A12" s="162" t="s">
        <v>130</v>
      </c>
      <c r="B12" s="369"/>
      <c r="C12" s="370" t="s">
        <v>700</v>
      </c>
      <c r="D12" s="371"/>
      <c r="E12" s="372"/>
    </row>
    <row r="13" spans="1:5" ht="15" customHeight="1">
      <c r="A13" s="162" t="s">
        <v>132</v>
      </c>
      <c r="B13" s="369"/>
      <c r="C13" s="370" t="s">
        <v>701</v>
      </c>
      <c r="D13" s="371"/>
      <c r="E13" s="372"/>
    </row>
    <row r="14" spans="1:5" ht="15" customHeight="1">
      <c r="A14" s="162" t="s">
        <v>134</v>
      </c>
      <c r="B14" s="373"/>
      <c r="C14" s="374" t="s">
        <v>702</v>
      </c>
      <c r="D14" s="371"/>
      <c r="E14" s="372"/>
    </row>
    <row r="15" spans="1:5" ht="15" customHeight="1">
      <c r="A15" s="375" t="s">
        <v>136</v>
      </c>
      <c r="B15" s="376"/>
      <c r="C15" s="370" t="s">
        <v>703</v>
      </c>
      <c r="D15" s="377"/>
      <c r="E15" s="372"/>
    </row>
    <row r="16" spans="1:5" ht="15" customHeight="1">
      <c r="A16" s="162" t="s">
        <v>138</v>
      </c>
      <c r="B16" s="378"/>
      <c r="C16" s="379" t="s">
        <v>704</v>
      </c>
      <c r="D16" s="371"/>
      <c r="E16" s="372"/>
    </row>
    <row r="17" spans="1:5" ht="15" customHeight="1">
      <c r="A17" s="162" t="s">
        <v>140</v>
      </c>
      <c r="B17" s="380"/>
      <c r="C17" s="370" t="s">
        <v>705</v>
      </c>
      <c r="D17" s="371"/>
      <c r="E17" s="372"/>
    </row>
    <row r="18" spans="1:5" ht="15" customHeight="1">
      <c r="A18" s="4" t="s">
        <v>144</v>
      </c>
      <c r="B18" s="306" t="s">
        <v>706</v>
      </c>
      <c r="C18" s="381"/>
      <c r="D18" s="368">
        <f>SUM(D19:D22)</f>
        <v>0</v>
      </c>
      <c r="E18" s="368">
        <f>SUM(E19:E22)</f>
        <v>0</v>
      </c>
    </row>
    <row r="19" spans="1:5" ht="15" customHeight="1">
      <c r="A19" s="162" t="s">
        <v>145</v>
      </c>
      <c r="B19" s="382"/>
      <c r="C19" s="299" t="s">
        <v>707</v>
      </c>
      <c r="D19" s="371"/>
      <c r="E19" s="372"/>
    </row>
    <row r="20" spans="1:5" ht="15" customHeight="1">
      <c r="A20" s="162" t="s">
        <v>147</v>
      </c>
      <c r="B20" s="382"/>
      <c r="C20" s="299" t="s">
        <v>708</v>
      </c>
      <c r="D20" s="371"/>
      <c r="E20" s="372"/>
    </row>
    <row r="21" spans="1:5" ht="15" customHeight="1">
      <c r="A21" s="162" t="s">
        <v>148</v>
      </c>
      <c r="B21" s="382"/>
      <c r="C21" s="299" t="s">
        <v>709</v>
      </c>
      <c r="D21" s="371"/>
      <c r="E21" s="372"/>
    </row>
    <row r="22" spans="1:5" ht="15" customHeight="1">
      <c r="A22" s="162" t="s">
        <v>150</v>
      </c>
      <c r="B22" s="383"/>
      <c r="C22" s="3" t="s">
        <v>710</v>
      </c>
      <c r="D22" s="371"/>
      <c r="E22" s="372"/>
    </row>
    <row r="23" spans="1:5" ht="15" customHeight="1">
      <c r="A23" s="4" t="s">
        <v>175</v>
      </c>
      <c r="B23" s="300" t="s">
        <v>711</v>
      </c>
      <c r="C23" s="301"/>
      <c r="D23" s="368">
        <f>SUM(D11-D18)</f>
        <v>0</v>
      </c>
      <c r="E23" s="368">
        <f>SUM(E11-E18)</f>
        <v>0</v>
      </c>
    </row>
    <row r="24" spans="1:5" ht="15" customHeight="1">
      <c r="A24" s="384"/>
      <c r="B24" s="306"/>
      <c r="C24" s="385"/>
      <c r="D24" s="384"/>
      <c r="E24" s="386"/>
    </row>
    <row r="25" spans="1:5" ht="12.75" customHeight="1">
      <c r="A25" s="8" t="s">
        <v>153</v>
      </c>
      <c r="B25" s="30"/>
      <c r="C25" s="30"/>
      <c r="D25" s="387"/>
      <c r="E25" s="387"/>
    </row>
    <row r="26" spans="1:5" ht="12.75">
      <c r="A26" s="764" t="s">
        <v>278</v>
      </c>
      <c r="B26" s="764"/>
      <c r="C26" s="764"/>
      <c r="D26" s="764"/>
      <c r="E26" s="764"/>
    </row>
  </sheetData>
  <sheetProtection/>
  <mergeCells count="6">
    <mergeCell ref="B11:C11"/>
    <mergeCell ref="A26:E26"/>
    <mergeCell ref="A5:E5"/>
    <mergeCell ref="A7:E7"/>
    <mergeCell ref="B9:C9"/>
    <mergeCell ref="B10:C10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E22"/>
  <sheetViews>
    <sheetView zoomScalePageLayoutView="0" workbookViewId="0" topLeftCell="C1">
      <selection activeCell="D14" sqref="D14"/>
    </sheetView>
  </sheetViews>
  <sheetFormatPr defaultColWidth="9.140625" defaultRowHeight="12.75"/>
  <cols>
    <col min="1" max="1" width="5.57421875" style="303" customWidth="1"/>
    <col min="2" max="2" width="1.8515625" style="303" customWidth="1"/>
    <col min="3" max="3" width="59.28125" style="303" customWidth="1"/>
    <col min="4" max="4" width="12.140625" style="303" customWidth="1"/>
    <col min="5" max="5" width="15.7109375" style="303" customWidth="1"/>
    <col min="6" max="16384" width="9.140625" style="303" customWidth="1"/>
  </cols>
  <sheetData>
    <row r="1" spans="3:5" ht="12.75">
      <c r="C1" s="769"/>
      <c r="D1" s="769"/>
      <c r="E1" s="769"/>
    </row>
    <row r="2" spans="1:5" ht="15">
      <c r="A2" s="337"/>
      <c r="B2" s="337"/>
      <c r="C2" s="388" t="s">
        <v>712</v>
      </c>
      <c r="D2" s="389"/>
      <c r="E2" s="389"/>
    </row>
    <row r="3" spans="1:5" ht="15">
      <c r="A3" s="337"/>
      <c r="B3" s="339"/>
      <c r="C3" s="390" t="s">
        <v>713</v>
      </c>
      <c r="D3" s="391"/>
      <c r="E3" s="391"/>
    </row>
    <row r="4" spans="1:5" ht="15.75">
      <c r="A4" s="337"/>
      <c r="B4" s="337"/>
      <c r="C4" s="306"/>
      <c r="D4" s="337"/>
      <c r="E4" s="337"/>
    </row>
    <row r="5" spans="1:5" ht="33" customHeight="1">
      <c r="A5" s="752" t="s">
        <v>714</v>
      </c>
      <c r="B5" s="752"/>
      <c r="C5" s="752"/>
      <c r="D5" s="752"/>
      <c r="E5" s="752"/>
    </row>
    <row r="6" spans="1:5" ht="12.75" customHeight="1">
      <c r="A6" s="340"/>
      <c r="B6" s="340"/>
      <c r="C6" s="340"/>
      <c r="D6" s="340"/>
      <c r="E6" s="340"/>
    </row>
    <row r="7" spans="1:5" ht="14.25">
      <c r="A7" s="753" t="s">
        <v>715</v>
      </c>
      <c r="B7" s="753"/>
      <c r="C7" s="753"/>
      <c r="D7" s="753"/>
      <c r="E7" s="753"/>
    </row>
    <row r="8" spans="1:5" ht="15">
      <c r="A8" s="337"/>
      <c r="B8" s="337"/>
      <c r="C8" s="392" t="s">
        <v>610</v>
      </c>
      <c r="D8" s="337"/>
      <c r="E8" s="337"/>
    </row>
    <row r="9" spans="1:5" ht="74.25" customHeight="1">
      <c r="A9" s="343" t="s">
        <v>35</v>
      </c>
      <c r="B9" s="755" t="s">
        <v>128</v>
      </c>
      <c r="C9" s="756"/>
      <c r="D9" s="343" t="s">
        <v>316</v>
      </c>
      <c r="E9" s="343" t="s">
        <v>317</v>
      </c>
    </row>
    <row r="10" spans="1:5" ht="15">
      <c r="A10" s="344">
        <v>1</v>
      </c>
      <c r="B10" s="750">
        <v>2</v>
      </c>
      <c r="C10" s="751"/>
      <c r="D10" s="344">
        <v>3</v>
      </c>
      <c r="E10" s="393">
        <v>4</v>
      </c>
    </row>
    <row r="11" spans="1:5" ht="15.75">
      <c r="A11" s="343" t="s">
        <v>129</v>
      </c>
      <c r="B11" s="771" t="s">
        <v>716</v>
      </c>
      <c r="C11" s="772"/>
      <c r="D11" s="313">
        <f>SUM(D12:D19)</f>
        <v>0</v>
      </c>
      <c r="E11" s="313">
        <f>SUM(E12:E19)</f>
        <v>0</v>
      </c>
    </row>
    <row r="12" spans="1:5" ht="15.75">
      <c r="A12" s="344" t="s">
        <v>130</v>
      </c>
      <c r="B12" s="394"/>
      <c r="C12" s="347" t="s">
        <v>717</v>
      </c>
      <c r="D12" s="314"/>
      <c r="E12" s="314"/>
    </row>
    <row r="13" spans="1:5" ht="30">
      <c r="A13" s="344" t="s">
        <v>132</v>
      </c>
      <c r="B13" s="394"/>
      <c r="C13" s="347" t="s">
        <v>718</v>
      </c>
      <c r="D13" s="314"/>
      <c r="E13" s="314"/>
    </row>
    <row r="14" spans="1:5" ht="15.75">
      <c r="A14" s="395" t="s">
        <v>134</v>
      </c>
      <c r="B14" s="394"/>
      <c r="C14" s="347" t="s">
        <v>719</v>
      </c>
      <c r="D14" s="314"/>
      <c r="E14" s="314"/>
    </row>
    <row r="15" spans="1:5" ht="15.75">
      <c r="A15" s="395" t="s">
        <v>136</v>
      </c>
      <c r="B15" s="396"/>
      <c r="C15" s="347" t="s">
        <v>720</v>
      </c>
      <c r="D15" s="314"/>
      <c r="E15" s="314"/>
    </row>
    <row r="16" spans="1:5" ht="15.75">
      <c r="A16" s="395" t="s">
        <v>138</v>
      </c>
      <c r="B16" s="394"/>
      <c r="C16" s="347" t="s">
        <v>721</v>
      </c>
      <c r="D16" s="314"/>
      <c r="E16" s="314"/>
    </row>
    <row r="17" spans="1:5" ht="15.75">
      <c r="A17" s="395" t="s">
        <v>140</v>
      </c>
      <c r="B17" s="394"/>
      <c r="C17" s="347" t="s">
        <v>722</v>
      </c>
      <c r="D17" s="314"/>
      <c r="E17" s="314"/>
    </row>
    <row r="18" spans="1:5" ht="30">
      <c r="A18" s="344" t="s">
        <v>142</v>
      </c>
      <c r="B18" s="394"/>
      <c r="C18" s="347" t="s">
        <v>723</v>
      </c>
      <c r="D18" s="314"/>
      <c r="E18" s="314"/>
    </row>
    <row r="19" spans="1:5" ht="15.75">
      <c r="A19" s="395" t="s">
        <v>244</v>
      </c>
      <c r="B19" s="394"/>
      <c r="C19" s="347" t="s">
        <v>724</v>
      </c>
      <c r="D19" s="314"/>
      <c r="E19" s="314"/>
    </row>
    <row r="20" spans="1:5" ht="15.75">
      <c r="A20" s="343" t="s">
        <v>144</v>
      </c>
      <c r="B20" s="771" t="s">
        <v>725</v>
      </c>
      <c r="C20" s="772"/>
      <c r="D20" s="313"/>
      <c r="E20" s="313"/>
    </row>
    <row r="21" spans="1:5" ht="15.75">
      <c r="A21" s="343" t="s">
        <v>175</v>
      </c>
      <c r="B21" s="771" t="s">
        <v>726</v>
      </c>
      <c r="C21" s="772"/>
      <c r="D21" s="313"/>
      <c r="E21" s="313"/>
    </row>
    <row r="22" spans="3:5" ht="12.75">
      <c r="C22" s="770" t="s">
        <v>278</v>
      </c>
      <c r="D22" s="770"/>
      <c r="E22" s="770"/>
    </row>
  </sheetData>
  <sheetProtection/>
  <mergeCells count="9">
    <mergeCell ref="C1:E1"/>
    <mergeCell ref="A5:E5"/>
    <mergeCell ref="A7:E7"/>
    <mergeCell ref="B9:C9"/>
    <mergeCell ref="C22:E22"/>
    <mergeCell ref="B10:C10"/>
    <mergeCell ref="B11:C11"/>
    <mergeCell ref="B20:C20"/>
    <mergeCell ref="B21:C2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0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8.8515625" style="35" customWidth="1"/>
    <col min="2" max="2" width="3.140625" style="133" customWidth="1"/>
    <col min="3" max="3" width="2.7109375" style="133" customWidth="1"/>
    <col min="4" max="4" width="47.57421875" style="133" customWidth="1"/>
    <col min="5" max="5" width="10.140625" style="168" customWidth="1"/>
    <col min="6" max="6" width="11.00390625" style="35" customWidth="1"/>
    <col min="7" max="7" width="11.28125" style="35" customWidth="1"/>
    <col min="8" max="16384" width="9.140625" style="35" customWidth="1"/>
  </cols>
  <sheetData>
    <row r="1" spans="1:7" ht="12.75">
      <c r="A1" s="167"/>
      <c r="B1" s="168"/>
      <c r="C1" s="168"/>
      <c r="D1" s="168"/>
      <c r="E1" s="169"/>
      <c r="F1" s="167"/>
      <c r="G1" s="167"/>
    </row>
    <row r="2" spans="5:7" ht="12.75">
      <c r="E2" s="535" t="s">
        <v>384</v>
      </c>
      <c r="F2" s="536"/>
      <c r="G2" s="536"/>
    </row>
    <row r="3" spans="5:7" ht="12.75">
      <c r="E3" s="537" t="s">
        <v>123</v>
      </c>
      <c r="F3" s="512"/>
      <c r="G3" s="512"/>
    </row>
    <row r="5" spans="1:7" ht="12.75">
      <c r="A5" s="538" t="s">
        <v>385</v>
      </c>
      <c r="B5" s="538"/>
      <c r="C5" s="538"/>
      <c r="D5" s="538"/>
      <c r="E5" s="538"/>
      <c r="F5" s="539"/>
      <c r="G5" s="539"/>
    </row>
    <row r="6" spans="1:7" ht="3" customHeight="1">
      <c r="A6" s="540"/>
      <c r="B6" s="540"/>
      <c r="C6" s="540"/>
      <c r="D6" s="540"/>
      <c r="E6" s="540"/>
      <c r="F6" s="540"/>
      <c r="G6" s="540"/>
    </row>
    <row r="7" spans="1:11" ht="15.75">
      <c r="A7" s="286"/>
      <c r="B7" s="245"/>
      <c r="C7" s="245"/>
      <c r="D7" s="498" t="s">
        <v>760</v>
      </c>
      <c r="E7" s="498"/>
      <c r="F7" s="498"/>
      <c r="G7" s="287"/>
      <c r="H7" s="287"/>
      <c r="I7" s="287"/>
      <c r="J7" s="287"/>
      <c r="K7" s="287"/>
    </row>
    <row r="8" spans="1:7" ht="12.75">
      <c r="A8" s="527" t="s">
        <v>386</v>
      </c>
      <c r="B8" s="527"/>
      <c r="C8" s="527"/>
      <c r="D8" s="527"/>
      <c r="E8" s="527"/>
      <c r="F8" s="539"/>
      <c r="G8" s="539"/>
    </row>
    <row r="9" spans="1:8" ht="12.75" customHeight="1">
      <c r="A9" s="498" t="s">
        <v>761</v>
      </c>
      <c r="B9" s="499"/>
      <c r="C9" s="499"/>
      <c r="D9" s="499"/>
      <c r="E9" s="499"/>
      <c r="F9" s="499"/>
      <c r="G9" s="499"/>
      <c r="H9" s="499"/>
    </row>
    <row r="10" spans="1:7" ht="12.75">
      <c r="A10" s="541" t="s">
        <v>768</v>
      </c>
      <c r="B10" s="541"/>
      <c r="C10" s="541"/>
      <c r="D10" s="541"/>
      <c r="E10" s="541"/>
      <c r="F10" s="542"/>
      <c r="G10" s="542"/>
    </row>
    <row r="11" spans="1:7" ht="12.75">
      <c r="A11" s="541"/>
      <c r="B11" s="541"/>
      <c r="C11" s="541"/>
      <c r="D11" s="541"/>
      <c r="E11" s="541"/>
      <c r="F11" s="542"/>
      <c r="G11" s="542"/>
    </row>
    <row r="12" spans="1:7" ht="12.75">
      <c r="A12" s="542"/>
      <c r="B12" s="542"/>
      <c r="C12" s="542"/>
      <c r="D12" s="542"/>
      <c r="E12" s="542"/>
      <c r="F12" s="542"/>
      <c r="G12" s="542"/>
    </row>
    <row r="13" spans="1:7" ht="12.75">
      <c r="A13" s="538" t="s">
        <v>387</v>
      </c>
      <c r="B13" s="538"/>
      <c r="C13" s="538"/>
      <c r="D13" s="538"/>
      <c r="E13" s="538"/>
      <c r="F13" s="545"/>
      <c r="G13" s="545"/>
    </row>
    <row r="14" spans="1:7" ht="12.75">
      <c r="A14" s="538" t="s">
        <v>778</v>
      </c>
      <c r="B14" s="538"/>
      <c r="C14" s="538"/>
      <c r="D14" s="538"/>
      <c r="E14" s="538"/>
      <c r="F14" s="545"/>
      <c r="G14" s="545"/>
    </row>
    <row r="15" spans="1:7" ht="3.75" customHeight="1">
      <c r="A15" s="135"/>
      <c r="B15" s="135"/>
      <c r="C15" s="135"/>
      <c r="D15" s="135"/>
      <c r="E15" s="135"/>
      <c r="F15" s="479"/>
      <c r="G15" s="479"/>
    </row>
    <row r="16" spans="1:7" ht="12.75">
      <c r="A16" s="527" t="s">
        <v>777</v>
      </c>
      <c r="B16" s="527"/>
      <c r="C16" s="527"/>
      <c r="D16" s="527"/>
      <c r="E16" s="527"/>
      <c r="F16" s="539"/>
      <c r="G16" s="539"/>
    </row>
    <row r="17" spans="1:7" ht="12.75">
      <c r="A17" s="527" t="s">
        <v>34</v>
      </c>
      <c r="B17" s="527"/>
      <c r="C17" s="527"/>
      <c r="D17" s="527"/>
      <c r="E17" s="527"/>
      <c r="F17" s="539"/>
      <c r="G17" s="539"/>
    </row>
    <row r="18" spans="1:7" ht="12.75" customHeight="1">
      <c r="A18" s="135"/>
      <c r="B18" s="170"/>
      <c r="C18" s="170"/>
      <c r="D18" s="546" t="s">
        <v>388</v>
      </c>
      <c r="E18" s="546"/>
      <c r="F18" s="546"/>
      <c r="G18" s="546"/>
    </row>
    <row r="19" spans="1:7" ht="67.5" customHeight="1">
      <c r="A19" s="171" t="s">
        <v>35</v>
      </c>
      <c r="B19" s="547" t="s">
        <v>36</v>
      </c>
      <c r="C19" s="548"/>
      <c r="D19" s="548"/>
      <c r="E19" s="492" t="s">
        <v>389</v>
      </c>
      <c r="F19" s="36" t="s">
        <v>316</v>
      </c>
      <c r="G19" s="36" t="s">
        <v>317</v>
      </c>
    </row>
    <row r="20" spans="1:7" s="133" customFormat="1" ht="14.25" customHeight="1">
      <c r="A20" s="36" t="s">
        <v>39</v>
      </c>
      <c r="B20" s="173" t="s">
        <v>390</v>
      </c>
      <c r="C20" s="173"/>
      <c r="D20" s="204"/>
      <c r="E20" s="473"/>
      <c r="F20" s="485">
        <f>SUM(F21,F27,F38,F39)</f>
        <v>21410.79</v>
      </c>
      <c r="G20" s="469">
        <f>SUM(G21,G27,G38,G39)</f>
        <v>21401.53</v>
      </c>
    </row>
    <row r="21" spans="1:7" s="133" customFormat="1" ht="16.5" customHeight="1">
      <c r="A21" s="42" t="s">
        <v>41</v>
      </c>
      <c r="B21" s="192" t="s">
        <v>391</v>
      </c>
      <c r="C21" s="493"/>
      <c r="D21" s="494"/>
      <c r="E21" s="473"/>
      <c r="F21" s="470">
        <f>SUM(F22:F26)</f>
        <v>0</v>
      </c>
      <c r="G21" s="470">
        <f>SUM(G22:G26)</f>
        <v>0</v>
      </c>
    </row>
    <row r="22" spans="1:7" s="133" customFormat="1" ht="12.75" customHeight="1">
      <c r="A22" s="42" t="s">
        <v>392</v>
      </c>
      <c r="B22" s="192"/>
      <c r="C22" s="192" t="s">
        <v>160</v>
      </c>
      <c r="D22" s="184"/>
      <c r="E22" s="473"/>
      <c r="F22" s="470"/>
      <c r="G22" s="470"/>
    </row>
    <row r="23" spans="1:7" s="133" customFormat="1" ht="12.75" customHeight="1">
      <c r="A23" s="42" t="s">
        <v>393</v>
      </c>
      <c r="B23" s="192"/>
      <c r="C23" s="192" t="s">
        <v>161</v>
      </c>
      <c r="D23" s="184"/>
      <c r="E23" s="473"/>
      <c r="F23" s="470"/>
      <c r="G23" s="470"/>
    </row>
    <row r="24" spans="1:7" s="133" customFormat="1" ht="12.75" customHeight="1">
      <c r="A24" s="42" t="s">
        <v>394</v>
      </c>
      <c r="B24" s="192"/>
      <c r="C24" s="192" t="s">
        <v>162</v>
      </c>
      <c r="D24" s="184"/>
      <c r="E24" s="473"/>
      <c r="F24" s="470"/>
      <c r="G24" s="470"/>
    </row>
    <row r="25" spans="1:7" s="133" customFormat="1" ht="12.75" customHeight="1">
      <c r="A25" s="42" t="s">
        <v>395</v>
      </c>
      <c r="B25" s="192"/>
      <c r="C25" s="192" t="s">
        <v>396</v>
      </c>
      <c r="D25" s="184"/>
      <c r="E25" s="473"/>
      <c r="F25" s="470"/>
      <c r="G25" s="470"/>
    </row>
    <row r="26" spans="1:7" s="133" customFormat="1" ht="12.75" customHeight="1">
      <c r="A26" s="495" t="s">
        <v>397</v>
      </c>
      <c r="B26" s="192"/>
      <c r="C26" s="192" t="s">
        <v>164</v>
      </c>
      <c r="D26" s="184"/>
      <c r="E26" s="473"/>
      <c r="F26" s="470"/>
      <c r="G26" s="470"/>
    </row>
    <row r="27" spans="1:7" s="133" customFormat="1" ht="15" customHeight="1">
      <c r="A27" s="42" t="s">
        <v>43</v>
      </c>
      <c r="B27" s="192" t="s">
        <v>398</v>
      </c>
      <c r="C27" s="192"/>
      <c r="D27" s="184"/>
      <c r="E27" s="473"/>
      <c r="F27" s="469">
        <f>SUM(F28:F37)</f>
        <v>21410.79</v>
      </c>
      <c r="G27" s="469">
        <f>SUM(G28:G37)</f>
        <v>21401.53</v>
      </c>
    </row>
    <row r="28" spans="1:7" s="133" customFormat="1" ht="12.75" customHeight="1">
      <c r="A28" s="42" t="s">
        <v>399</v>
      </c>
      <c r="B28" s="192"/>
      <c r="C28" s="192" t="s">
        <v>400</v>
      </c>
      <c r="D28" s="184"/>
      <c r="E28" s="473"/>
      <c r="F28" s="470"/>
      <c r="G28" s="470"/>
    </row>
    <row r="29" spans="1:7" s="133" customFormat="1" ht="12.75" customHeight="1">
      <c r="A29" s="42" t="s">
        <v>401</v>
      </c>
      <c r="B29" s="192"/>
      <c r="C29" s="192" t="s">
        <v>402</v>
      </c>
      <c r="D29" s="184"/>
      <c r="E29" s="473"/>
      <c r="F29" s="470"/>
      <c r="G29" s="470"/>
    </row>
    <row r="30" spans="1:7" s="133" customFormat="1" ht="12.75" customHeight="1">
      <c r="A30" s="42" t="s">
        <v>403</v>
      </c>
      <c r="B30" s="192"/>
      <c r="C30" s="192" t="s">
        <v>404</v>
      </c>
      <c r="D30" s="184"/>
      <c r="E30" s="473"/>
      <c r="F30" s="470"/>
      <c r="G30" s="470"/>
    </row>
    <row r="31" spans="1:7" s="133" customFormat="1" ht="12.75" customHeight="1">
      <c r="A31" s="42" t="s">
        <v>405</v>
      </c>
      <c r="B31" s="192"/>
      <c r="C31" s="192" t="s">
        <v>406</v>
      </c>
      <c r="D31" s="184"/>
      <c r="E31" s="473"/>
      <c r="F31" s="470"/>
      <c r="G31" s="470"/>
    </row>
    <row r="32" spans="1:7" s="133" customFormat="1" ht="12.75">
      <c r="A32" s="42" t="s">
        <v>407</v>
      </c>
      <c r="B32" s="192"/>
      <c r="C32" s="192" t="s">
        <v>408</v>
      </c>
      <c r="D32" s="184"/>
      <c r="E32" s="473" t="s">
        <v>764</v>
      </c>
      <c r="F32" s="470">
        <v>1549</v>
      </c>
      <c r="G32" s="470">
        <v>1549</v>
      </c>
    </row>
    <row r="33" spans="1:7" s="133" customFormat="1" ht="12.75" customHeight="1">
      <c r="A33" s="42" t="s">
        <v>409</v>
      </c>
      <c r="B33" s="192"/>
      <c r="C33" s="192" t="s">
        <v>410</v>
      </c>
      <c r="D33" s="184"/>
      <c r="E33" s="473"/>
      <c r="F33" s="470"/>
      <c r="G33" s="470"/>
    </row>
    <row r="34" spans="1:7" s="133" customFormat="1" ht="12.75" customHeight="1">
      <c r="A34" s="42" t="s">
        <v>411</v>
      </c>
      <c r="B34" s="192"/>
      <c r="C34" s="192" t="s">
        <v>412</v>
      </c>
      <c r="D34" s="184"/>
      <c r="E34" s="473"/>
      <c r="F34" s="470"/>
      <c r="G34" s="470"/>
    </row>
    <row r="35" spans="1:7" s="133" customFormat="1" ht="25.5">
      <c r="A35" s="42" t="s">
        <v>413</v>
      </c>
      <c r="B35" s="192"/>
      <c r="C35" s="192" t="s">
        <v>414</v>
      </c>
      <c r="D35" s="184"/>
      <c r="E35" s="473" t="s">
        <v>769</v>
      </c>
      <c r="F35" s="470">
        <v>5063.16</v>
      </c>
      <c r="G35" s="470">
        <v>4198.9</v>
      </c>
    </row>
    <row r="36" spans="1:7" s="133" customFormat="1" ht="12.75" customHeight="1">
      <c r="A36" s="42" t="s">
        <v>415</v>
      </c>
      <c r="B36" s="202"/>
      <c r="C36" s="202" t="s">
        <v>416</v>
      </c>
      <c r="D36" s="203"/>
      <c r="E36" s="473" t="s">
        <v>763</v>
      </c>
      <c r="F36" s="470">
        <v>14798.63</v>
      </c>
      <c r="G36" s="470">
        <v>15653.63</v>
      </c>
    </row>
    <row r="37" spans="1:7" s="133" customFormat="1" ht="12.75" customHeight="1">
      <c r="A37" s="42" t="s">
        <v>417</v>
      </c>
      <c r="B37" s="192"/>
      <c r="C37" s="192" t="s">
        <v>418</v>
      </c>
      <c r="D37" s="184"/>
      <c r="E37" s="473"/>
      <c r="F37" s="496"/>
      <c r="G37" s="470"/>
    </row>
    <row r="38" spans="1:7" s="133" customFormat="1" ht="12.75" customHeight="1">
      <c r="A38" s="42" t="s">
        <v>45</v>
      </c>
      <c r="B38" s="192" t="s">
        <v>419</v>
      </c>
      <c r="C38" s="192"/>
      <c r="D38" s="184"/>
      <c r="E38" s="473"/>
      <c r="F38" s="470"/>
      <c r="G38" s="470"/>
    </row>
    <row r="39" spans="1:7" s="133" customFormat="1" ht="12.75" customHeight="1">
      <c r="A39" s="42" t="s">
        <v>52</v>
      </c>
      <c r="B39" s="192" t="s">
        <v>420</v>
      </c>
      <c r="C39" s="192"/>
      <c r="D39" s="184"/>
      <c r="E39" s="474"/>
      <c r="F39" s="470"/>
      <c r="G39" s="470"/>
    </row>
    <row r="40" spans="1:7" s="133" customFormat="1" ht="12.75" customHeight="1">
      <c r="A40" s="36" t="s">
        <v>49</v>
      </c>
      <c r="B40" s="173" t="s">
        <v>421</v>
      </c>
      <c r="C40" s="173"/>
      <c r="D40" s="204"/>
      <c r="E40" s="473"/>
      <c r="F40" s="470"/>
      <c r="G40" s="470"/>
    </row>
    <row r="41" spans="1:7" s="133" customFormat="1" ht="12.75" customHeight="1">
      <c r="A41" s="171" t="s">
        <v>54</v>
      </c>
      <c r="B41" s="194" t="s">
        <v>422</v>
      </c>
      <c r="C41" s="194"/>
      <c r="D41" s="481"/>
      <c r="E41" s="473"/>
      <c r="F41" s="469">
        <f>SUM(F42+F48+F49+F56+F57)</f>
        <v>523049.74000000005</v>
      </c>
      <c r="G41" s="469">
        <f>SUM(G42+G48+G49+G56+G57)</f>
        <v>300403.30999999994</v>
      </c>
    </row>
    <row r="42" spans="1:7" s="133" customFormat="1" ht="12.75" customHeight="1">
      <c r="A42" s="64" t="s">
        <v>41</v>
      </c>
      <c r="B42" s="202" t="s">
        <v>423</v>
      </c>
      <c r="C42" s="202"/>
      <c r="D42" s="203"/>
      <c r="E42" s="473"/>
      <c r="F42" s="470">
        <f>SUM(F43:F47)</f>
        <v>3088.78</v>
      </c>
      <c r="G42" s="469">
        <f>SUM(G43:G47)</f>
        <v>0</v>
      </c>
    </row>
    <row r="43" spans="1:7" s="133" customFormat="1" ht="12.75" customHeight="1">
      <c r="A43" s="64" t="s">
        <v>392</v>
      </c>
      <c r="B43" s="202"/>
      <c r="C43" s="202" t="s">
        <v>281</v>
      </c>
      <c r="D43" s="203"/>
      <c r="E43" s="473"/>
      <c r="F43" s="470"/>
      <c r="G43" s="470"/>
    </row>
    <row r="44" spans="1:7" s="133" customFormat="1" ht="12.75" customHeight="1">
      <c r="A44" s="64" t="s">
        <v>393</v>
      </c>
      <c r="B44" s="202"/>
      <c r="C44" s="202" t="s">
        <v>282</v>
      </c>
      <c r="D44" s="203"/>
      <c r="E44" s="473" t="s">
        <v>770</v>
      </c>
      <c r="F44" s="470">
        <v>3088.78</v>
      </c>
      <c r="G44" s="470"/>
    </row>
    <row r="45" spans="1:7" s="133" customFormat="1" ht="12.75">
      <c r="A45" s="64" t="s">
        <v>394</v>
      </c>
      <c r="B45" s="202"/>
      <c r="C45" s="202" t="s">
        <v>283</v>
      </c>
      <c r="D45" s="203"/>
      <c r="E45" s="473"/>
      <c r="F45" s="470"/>
      <c r="G45" s="470"/>
    </row>
    <row r="46" spans="1:7" s="133" customFormat="1" ht="12.75">
      <c r="A46" s="64" t="s">
        <v>395</v>
      </c>
      <c r="B46" s="202"/>
      <c r="C46" s="202" t="s">
        <v>424</v>
      </c>
      <c r="D46" s="203"/>
      <c r="E46" s="473"/>
      <c r="F46" s="470"/>
      <c r="G46" s="470"/>
    </row>
    <row r="47" spans="1:7" s="133" customFormat="1" ht="12.75" customHeight="1">
      <c r="A47" s="64" t="s">
        <v>397</v>
      </c>
      <c r="B47" s="194"/>
      <c r="C47" s="526" t="s">
        <v>285</v>
      </c>
      <c r="D47" s="526"/>
      <c r="E47" s="473"/>
      <c r="F47" s="470"/>
      <c r="G47" s="470"/>
    </row>
    <row r="48" spans="1:7" s="133" customFormat="1" ht="12.75" customHeight="1">
      <c r="A48" s="64" t="s">
        <v>43</v>
      </c>
      <c r="B48" s="202" t="s">
        <v>425</v>
      </c>
      <c r="C48" s="202"/>
      <c r="D48" s="203"/>
      <c r="E48" s="473" t="s">
        <v>765</v>
      </c>
      <c r="F48" s="470">
        <v>700.85</v>
      </c>
      <c r="G48" s="470">
        <v>1815.85</v>
      </c>
    </row>
    <row r="49" spans="1:7" s="133" customFormat="1" ht="12.75" customHeight="1">
      <c r="A49" s="64" t="s">
        <v>45</v>
      </c>
      <c r="B49" s="202" t="s">
        <v>426</v>
      </c>
      <c r="C49" s="202"/>
      <c r="D49" s="203"/>
      <c r="E49" s="473"/>
      <c r="F49" s="470">
        <f>SUM(F50:F55)</f>
        <v>478269.80000000005</v>
      </c>
      <c r="G49" s="470">
        <f>SUM(G50:G55)</f>
        <v>279075.74</v>
      </c>
    </row>
    <row r="50" spans="1:7" s="133" customFormat="1" ht="12.75" customHeight="1">
      <c r="A50" s="64" t="s">
        <v>427</v>
      </c>
      <c r="B50" s="202"/>
      <c r="C50" s="202" t="s">
        <v>428</v>
      </c>
      <c r="D50" s="203"/>
      <c r="E50" s="473"/>
      <c r="F50" s="470"/>
      <c r="G50" s="470"/>
    </row>
    <row r="51" spans="1:7" s="133" customFormat="1" ht="12.75" customHeight="1">
      <c r="A51" s="234" t="s">
        <v>429</v>
      </c>
      <c r="B51" s="202"/>
      <c r="C51" s="202" t="s">
        <v>430</v>
      </c>
      <c r="D51" s="202"/>
      <c r="E51" s="475"/>
      <c r="F51" s="471"/>
      <c r="G51" s="471"/>
    </row>
    <row r="52" spans="1:7" s="133" customFormat="1" ht="12.75" customHeight="1">
      <c r="A52" s="64" t="s">
        <v>431</v>
      </c>
      <c r="B52" s="202"/>
      <c r="C52" s="202" t="s">
        <v>432</v>
      </c>
      <c r="D52" s="203"/>
      <c r="E52" s="474"/>
      <c r="F52" s="470"/>
      <c r="G52" s="470"/>
    </row>
    <row r="53" spans="1:7" s="133" customFormat="1" ht="12.75" customHeight="1">
      <c r="A53" s="64" t="s">
        <v>433</v>
      </c>
      <c r="B53" s="202"/>
      <c r="C53" s="526" t="s">
        <v>434</v>
      </c>
      <c r="D53" s="526"/>
      <c r="E53" s="473" t="s">
        <v>766</v>
      </c>
      <c r="F53" s="470">
        <v>35164.9</v>
      </c>
      <c r="G53" s="470">
        <v>39817.36</v>
      </c>
    </row>
    <row r="54" spans="1:7" s="133" customFormat="1" ht="12.75" customHeight="1">
      <c r="A54" s="64" t="s">
        <v>435</v>
      </c>
      <c r="B54" s="202"/>
      <c r="C54" s="202" t="s">
        <v>436</v>
      </c>
      <c r="D54" s="203"/>
      <c r="E54" s="473" t="s">
        <v>767</v>
      </c>
      <c r="F54" s="470">
        <v>443104.9</v>
      </c>
      <c r="G54" s="470">
        <v>239258.38</v>
      </c>
    </row>
    <row r="55" spans="1:7" s="133" customFormat="1" ht="12.75" customHeight="1">
      <c r="A55" s="64" t="s">
        <v>437</v>
      </c>
      <c r="B55" s="202"/>
      <c r="C55" s="202" t="s">
        <v>438</v>
      </c>
      <c r="D55" s="203"/>
      <c r="E55" s="473"/>
      <c r="F55" s="496"/>
      <c r="G55" s="470"/>
    </row>
    <row r="56" spans="1:7" s="133" customFormat="1" ht="12.75" customHeight="1">
      <c r="A56" s="64" t="s">
        <v>52</v>
      </c>
      <c r="B56" s="202" t="s">
        <v>439</v>
      </c>
      <c r="C56" s="202"/>
      <c r="D56" s="203"/>
      <c r="E56" s="474"/>
      <c r="F56" s="470"/>
      <c r="G56" s="470"/>
    </row>
    <row r="57" spans="1:7" s="133" customFormat="1" ht="12.75" customHeight="1">
      <c r="A57" s="64" t="s">
        <v>89</v>
      </c>
      <c r="B57" s="202" t="s">
        <v>440</v>
      </c>
      <c r="C57" s="202"/>
      <c r="D57" s="203"/>
      <c r="E57" s="473"/>
      <c r="F57" s="496">
        <v>40990.31</v>
      </c>
      <c r="G57" s="470">
        <v>19511.72</v>
      </c>
    </row>
    <row r="58" spans="1:7" s="133" customFormat="1" ht="12.75" customHeight="1">
      <c r="A58" s="42"/>
      <c r="B58" s="192" t="s">
        <v>441</v>
      </c>
      <c r="C58" s="192"/>
      <c r="D58" s="184"/>
      <c r="E58" s="473"/>
      <c r="F58" s="469">
        <f>SUM(F20,F40,F41)</f>
        <v>544460.53</v>
      </c>
      <c r="G58" s="486">
        <f>SUM(G20+G40+G41)</f>
        <v>321804.83999999997</v>
      </c>
    </row>
    <row r="59" spans="1:7" s="133" customFormat="1" ht="12.75" customHeight="1">
      <c r="A59" s="36" t="s">
        <v>56</v>
      </c>
      <c r="B59" s="173" t="s">
        <v>442</v>
      </c>
      <c r="C59" s="173"/>
      <c r="D59" s="204"/>
      <c r="E59" s="473"/>
      <c r="F59" s="469">
        <f>SUM(F60:F63)</f>
        <v>61769.869999999995</v>
      </c>
      <c r="G59" s="469">
        <f>SUM(G60:G63)</f>
        <v>41837.270000000004</v>
      </c>
    </row>
    <row r="60" spans="1:7" s="133" customFormat="1" ht="12.75" customHeight="1">
      <c r="A60" s="42" t="s">
        <v>41</v>
      </c>
      <c r="B60" s="192" t="s">
        <v>78</v>
      </c>
      <c r="C60" s="192"/>
      <c r="D60" s="184"/>
      <c r="E60" s="473" t="s">
        <v>772</v>
      </c>
      <c r="F60" s="487">
        <v>13165.43</v>
      </c>
      <c r="G60" s="487">
        <v>8213.09</v>
      </c>
    </row>
    <row r="61" spans="1:7" s="133" customFormat="1" ht="12.75" customHeight="1">
      <c r="A61" s="186" t="s">
        <v>43</v>
      </c>
      <c r="B61" s="187" t="s">
        <v>443</v>
      </c>
      <c r="C61" s="188"/>
      <c r="D61" s="189"/>
      <c r="E61" s="476" t="s">
        <v>773</v>
      </c>
      <c r="F61" s="487">
        <v>15155.59</v>
      </c>
      <c r="G61" s="487">
        <v>3255.19</v>
      </c>
    </row>
    <row r="62" spans="1:7" s="133" customFormat="1" ht="12.75" customHeight="1">
      <c r="A62" s="42" t="s">
        <v>45</v>
      </c>
      <c r="B62" s="528" t="s">
        <v>444</v>
      </c>
      <c r="C62" s="529"/>
      <c r="D62" s="530"/>
      <c r="E62" s="473" t="s">
        <v>774</v>
      </c>
      <c r="F62" s="470"/>
      <c r="G62" s="470">
        <v>0</v>
      </c>
    </row>
    <row r="63" spans="1:7" s="133" customFormat="1" ht="12.75" customHeight="1">
      <c r="A63" s="42" t="s">
        <v>445</v>
      </c>
      <c r="B63" s="192" t="s">
        <v>357</v>
      </c>
      <c r="C63" s="179"/>
      <c r="D63" s="18"/>
      <c r="E63" s="473" t="s">
        <v>775</v>
      </c>
      <c r="F63" s="470">
        <v>33448.85</v>
      </c>
      <c r="G63" s="470">
        <v>30368.99</v>
      </c>
    </row>
    <row r="64" spans="1:7" s="133" customFormat="1" ht="16.5" customHeight="1">
      <c r="A64" s="36" t="s">
        <v>58</v>
      </c>
      <c r="B64" s="173" t="s">
        <v>446</v>
      </c>
      <c r="C64" s="174"/>
      <c r="D64" s="175"/>
      <c r="E64" s="473"/>
      <c r="F64" s="469">
        <f>SUM(F65,F69)</f>
        <v>443996.67999999993</v>
      </c>
      <c r="G64" s="469">
        <f>SUM(G65,G69)</f>
        <v>239258.38</v>
      </c>
    </row>
    <row r="65" spans="1:7" s="133" customFormat="1" ht="12.75" customHeight="1">
      <c r="A65" s="42" t="s">
        <v>41</v>
      </c>
      <c r="B65" s="176" t="s">
        <v>447</v>
      </c>
      <c r="C65" s="205"/>
      <c r="D65" s="206"/>
      <c r="E65" s="473"/>
      <c r="F65" s="470">
        <f>SUM(F66:F68)</f>
        <v>0</v>
      </c>
      <c r="G65" s="470">
        <f>SUM(G66:G68)</f>
        <v>0</v>
      </c>
    </row>
    <row r="66" spans="1:7" s="133" customFormat="1" ht="12.75">
      <c r="A66" s="72" t="s">
        <v>392</v>
      </c>
      <c r="B66" s="207"/>
      <c r="C66" s="180" t="s">
        <v>448</v>
      </c>
      <c r="D66" s="208"/>
      <c r="E66" s="474"/>
      <c r="F66" s="470"/>
      <c r="G66" s="470"/>
    </row>
    <row r="67" spans="1:7" s="133" customFormat="1" ht="12.75" customHeight="1">
      <c r="A67" s="72" t="s">
        <v>393</v>
      </c>
      <c r="B67" s="179"/>
      <c r="C67" s="180" t="s">
        <v>449</v>
      </c>
      <c r="D67" s="182"/>
      <c r="E67" s="473"/>
      <c r="F67" s="470"/>
      <c r="G67" s="470"/>
    </row>
    <row r="68" spans="1:7" s="133" customFormat="1" ht="12.75" customHeight="1">
      <c r="A68" s="72" t="s">
        <v>450</v>
      </c>
      <c r="B68" s="179"/>
      <c r="C68" s="180" t="s">
        <v>451</v>
      </c>
      <c r="D68" s="182"/>
      <c r="E68" s="474"/>
      <c r="F68" s="470"/>
      <c r="G68" s="470"/>
    </row>
    <row r="69" spans="1:7" s="212" customFormat="1" ht="15.75" customHeight="1">
      <c r="A69" s="64" t="s">
        <v>43</v>
      </c>
      <c r="B69" s="209" t="s">
        <v>452</v>
      </c>
      <c r="C69" s="210"/>
      <c r="D69" s="211"/>
      <c r="E69" s="477"/>
      <c r="F69" s="497">
        <f>SUM(F70:F75,F78:F83)</f>
        <v>443996.67999999993</v>
      </c>
      <c r="G69" s="497">
        <f>SUM(G70:G75,G78:G83)</f>
        <v>239258.38</v>
      </c>
    </row>
    <row r="70" spans="1:7" s="133" customFormat="1" ht="12.75" customHeight="1">
      <c r="A70" s="72" t="s">
        <v>399</v>
      </c>
      <c r="B70" s="179"/>
      <c r="C70" s="180" t="s">
        <v>453</v>
      </c>
      <c r="D70" s="181"/>
      <c r="E70" s="473"/>
      <c r="F70" s="470"/>
      <c r="G70" s="470"/>
    </row>
    <row r="71" spans="1:7" s="133" customFormat="1" ht="12.75" customHeight="1">
      <c r="A71" s="72" t="s">
        <v>401</v>
      </c>
      <c r="B71" s="207"/>
      <c r="C71" s="180" t="s">
        <v>454</v>
      </c>
      <c r="D71" s="208"/>
      <c r="E71" s="474"/>
      <c r="F71" s="470"/>
      <c r="G71" s="470"/>
    </row>
    <row r="72" spans="1:7" s="133" customFormat="1" ht="12.75">
      <c r="A72" s="72" t="s">
        <v>403</v>
      </c>
      <c r="B72" s="207"/>
      <c r="C72" s="180" t="s">
        <v>455</v>
      </c>
      <c r="D72" s="208"/>
      <c r="E72" s="474"/>
      <c r="F72" s="470"/>
      <c r="G72" s="470"/>
    </row>
    <row r="73" spans="1:7" s="133" customFormat="1" ht="12.75">
      <c r="A73" s="213" t="s">
        <v>405</v>
      </c>
      <c r="B73" s="195"/>
      <c r="C73" s="214" t="s">
        <v>456</v>
      </c>
      <c r="D73" s="198"/>
      <c r="E73" s="474"/>
      <c r="F73" s="470"/>
      <c r="G73" s="470"/>
    </row>
    <row r="74" spans="1:7" s="133" customFormat="1" ht="12.75">
      <c r="A74" s="42" t="s">
        <v>407</v>
      </c>
      <c r="B74" s="185"/>
      <c r="C74" s="185" t="s">
        <v>457</v>
      </c>
      <c r="D74" s="181"/>
      <c r="E74" s="478"/>
      <c r="F74" s="470"/>
      <c r="G74" s="470"/>
    </row>
    <row r="75" spans="1:7" s="133" customFormat="1" ht="18.75" customHeight="1">
      <c r="A75" s="215" t="s">
        <v>409</v>
      </c>
      <c r="B75" s="210"/>
      <c r="C75" s="216" t="s">
        <v>458</v>
      </c>
      <c r="D75" s="217"/>
      <c r="E75" s="473"/>
      <c r="F75" s="470">
        <f>SUM(F76:F77)</f>
        <v>0</v>
      </c>
      <c r="G75" s="470">
        <f>SUM(G76:G77)</f>
        <v>0</v>
      </c>
    </row>
    <row r="76" spans="1:7" s="133" customFormat="1" ht="12.75" customHeight="1">
      <c r="A76" s="196" t="s">
        <v>459</v>
      </c>
      <c r="B76" s="190"/>
      <c r="C76" s="200"/>
      <c r="D76" s="137" t="s">
        <v>460</v>
      </c>
      <c r="E76" s="474"/>
      <c r="F76" s="470"/>
      <c r="G76" s="470"/>
    </row>
    <row r="77" spans="1:7" s="133" customFormat="1" ht="12.75" customHeight="1">
      <c r="A77" s="196" t="s">
        <v>461</v>
      </c>
      <c r="B77" s="190"/>
      <c r="C77" s="200"/>
      <c r="D77" s="137" t="s">
        <v>462</v>
      </c>
      <c r="E77" s="473"/>
      <c r="F77" s="470"/>
      <c r="G77" s="470"/>
    </row>
    <row r="78" spans="1:7" s="133" customFormat="1" ht="12.75" customHeight="1">
      <c r="A78" s="196" t="s">
        <v>411</v>
      </c>
      <c r="B78" s="197"/>
      <c r="C78" s="218" t="s">
        <v>463</v>
      </c>
      <c r="D78" s="219"/>
      <c r="E78" s="473"/>
      <c r="F78" s="470"/>
      <c r="G78" s="470"/>
    </row>
    <row r="79" spans="1:7" s="133" customFormat="1" ht="12.75" customHeight="1">
      <c r="A79" s="196" t="s">
        <v>413</v>
      </c>
      <c r="B79" s="220"/>
      <c r="C79" s="191" t="s">
        <v>464</v>
      </c>
      <c r="D79" s="221"/>
      <c r="E79" s="474"/>
      <c r="F79" s="470"/>
      <c r="G79" s="470"/>
    </row>
    <row r="80" spans="1:7" s="133" customFormat="1" ht="12.75" customHeight="1">
      <c r="A80" s="196" t="s">
        <v>415</v>
      </c>
      <c r="B80" s="179"/>
      <c r="C80" s="180" t="s">
        <v>465</v>
      </c>
      <c r="D80" s="182"/>
      <c r="E80" s="474"/>
      <c r="F80" s="470">
        <v>24899.81</v>
      </c>
      <c r="G80" s="470">
        <v>50378.71</v>
      </c>
    </row>
    <row r="81" spans="1:7" s="133" customFormat="1" ht="12.75" customHeight="1">
      <c r="A81" s="196" t="s">
        <v>417</v>
      </c>
      <c r="B81" s="179"/>
      <c r="C81" s="180" t="s">
        <v>466</v>
      </c>
      <c r="D81" s="182"/>
      <c r="E81" s="474"/>
      <c r="F81" s="470">
        <v>163821.16</v>
      </c>
      <c r="G81" s="470">
        <v>26513.89</v>
      </c>
    </row>
    <row r="82" spans="1:7" s="133" customFormat="1" ht="12.75" customHeight="1">
      <c r="A82" s="72" t="s">
        <v>467</v>
      </c>
      <c r="B82" s="190"/>
      <c r="C82" s="191" t="s">
        <v>468</v>
      </c>
      <c r="D82" s="137"/>
      <c r="E82" s="474"/>
      <c r="F82" s="470">
        <v>255216.99</v>
      </c>
      <c r="G82" s="470">
        <v>162365.78</v>
      </c>
    </row>
    <row r="83" spans="1:7" s="133" customFormat="1" ht="12.75" customHeight="1">
      <c r="A83" s="72" t="s">
        <v>469</v>
      </c>
      <c r="B83" s="179"/>
      <c r="C83" s="180" t="s">
        <v>470</v>
      </c>
      <c r="D83" s="182"/>
      <c r="E83" s="474"/>
      <c r="F83" s="470">
        <v>58.72</v>
      </c>
      <c r="G83" s="470"/>
    </row>
    <row r="84" spans="1:7" s="133" customFormat="1" ht="12.75" customHeight="1">
      <c r="A84" s="36" t="s">
        <v>60</v>
      </c>
      <c r="B84" s="222" t="s">
        <v>471</v>
      </c>
      <c r="C84" s="223"/>
      <c r="D84" s="224"/>
      <c r="E84" s="474"/>
      <c r="F84" s="470">
        <f>SUM(F85:F86,F89:F90)</f>
        <v>38693.98</v>
      </c>
      <c r="G84" s="486">
        <f>SUM(G85:G86,G89:G90)</f>
        <v>40709.19</v>
      </c>
    </row>
    <row r="85" spans="1:7" s="133" customFormat="1" ht="12.75" customHeight="1">
      <c r="A85" s="42" t="s">
        <v>41</v>
      </c>
      <c r="B85" s="192" t="s">
        <v>366</v>
      </c>
      <c r="C85" s="179"/>
      <c r="D85" s="18"/>
      <c r="E85" s="474"/>
      <c r="F85" s="470">
        <v>200</v>
      </c>
      <c r="G85" s="470">
        <v>200</v>
      </c>
    </row>
    <row r="86" spans="1:7" s="133" customFormat="1" ht="12.75" customHeight="1">
      <c r="A86" s="42" t="s">
        <v>43</v>
      </c>
      <c r="B86" s="176" t="s">
        <v>472</v>
      </c>
      <c r="C86" s="205"/>
      <c r="D86" s="206"/>
      <c r="E86" s="473"/>
      <c r="F86" s="470">
        <f>SUM(F87:F88)</f>
        <v>0</v>
      </c>
      <c r="G86" s="470">
        <f>SUM(G87:G88)</f>
        <v>0</v>
      </c>
    </row>
    <row r="87" spans="1:7" s="133" customFormat="1" ht="12.75" customHeight="1">
      <c r="A87" s="72" t="s">
        <v>399</v>
      </c>
      <c r="B87" s="179"/>
      <c r="C87" s="180" t="s">
        <v>367</v>
      </c>
      <c r="D87" s="182"/>
      <c r="E87" s="473"/>
      <c r="F87" s="470"/>
      <c r="G87" s="470"/>
    </row>
    <row r="88" spans="1:7" s="133" customFormat="1" ht="12.75" customHeight="1">
      <c r="A88" s="72" t="s">
        <v>401</v>
      </c>
      <c r="B88" s="179"/>
      <c r="C88" s="180" t="s">
        <v>473</v>
      </c>
      <c r="D88" s="182"/>
      <c r="E88" s="473"/>
      <c r="F88" s="470"/>
      <c r="G88" s="470"/>
    </row>
    <row r="89" spans="1:7" s="133" customFormat="1" ht="12.75" customHeight="1">
      <c r="A89" s="64" t="s">
        <v>45</v>
      </c>
      <c r="B89" s="200" t="s">
        <v>369</v>
      </c>
      <c r="C89" s="200"/>
      <c r="D89" s="225"/>
      <c r="E89" s="473"/>
      <c r="F89" s="470"/>
      <c r="G89" s="470"/>
    </row>
    <row r="90" spans="1:7" s="133" customFormat="1" ht="20.25" customHeight="1">
      <c r="A90" s="186" t="s">
        <v>52</v>
      </c>
      <c r="B90" s="187" t="s">
        <v>370</v>
      </c>
      <c r="C90" s="188"/>
      <c r="D90" s="189"/>
      <c r="E90" s="473"/>
      <c r="F90" s="470">
        <f>SUM(F91:F92)</f>
        <v>38493.98</v>
      </c>
      <c r="G90" s="470">
        <f>SUM(G91:G92)</f>
        <v>40509.19</v>
      </c>
    </row>
    <row r="91" spans="1:7" s="133" customFormat="1" ht="12.75" customHeight="1">
      <c r="A91" s="72" t="s">
        <v>474</v>
      </c>
      <c r="B91" s="174"/>
      <c r="C91" s="180" t="s">
        <v>475</v>
      </c>
      <c r="D91" s="68"/>
      <c r="E91" s="473"/>
      <c r="F91" s="470">
        <v>-2015.21</v>
      </c>
      <c r="G91" s="470">
        <v>49582.19</v>
      </c>
    </row>
    <row r="92" spans="1:7" s="133" customFormat="1" ht="12.75" customHeight="1">
      <c r="A92" s="72" t="s">
        <v>476</v>
      </c>
      <c r="B92" s="174"/>
      <c r="C92" s="180" t="s">
        <v>477</v>
      </c>
      <c r="D92" s="68"/>
      <c r="E92" s="473"/>
      <c r="F92" s="470">
        <v>40509.19</v>
      </c>
      <c r="G92" s="470">
        <v>-9073</v>
      </c>
    </row>
    <row r="93" spans="1:7" s="133" customFormat="1" ht="12.75" customHeight="1">
      <c r="A93" s="36" t="s">
        <v>61</v>
      </c>
      <c r="B93" s="222" t="s">
        <v>478</v>
      </c>
      <c r="C93" s="224"/>
      <c r="D93" s="224"/>
      <c r="E93" s="473"/>
      <c r="F93" s="470"/>
      <c r="G93" s="470"/>
    </row>
    <row r="94" spans="1:7" s="133" customFormat="1" ht="25.5" customHeight="1">
      <c r="A94" s="36"/>
      <c r="B94" s="531" t="s">
        <v>479</v>
      </c>
      <c r="C94" s="532"/>
      <c r="D94" s="533"/>
      <c r="E94" s="473"/>
      <c r="F94" s="469">
        <f>SUM(F59,F64,F84,F93)</f>
        <v>544460.5299999999</v>
      </c>
      <c r="G94" s="469">
        <f>SUM(G59,G64,G84,G93)</f>
        <v>321804.84</v>
      </c>
    </row>
    <row r="95" spans="1:7" s="133" customFormat="1" ht="12.75">
      <c r="A95" s="226"/>
      <c r="B95" s="131"/>
      <c r="C95" s="131"/>
      <c r="D95" s="131"/>
      <c r="E95" s="131"/>
      <c r="F95" s="168"/>
      <c r="G95" s="168"/>
    </row>
    <row r="96" spans="1:7" s="133" customFormat="1" ht="12.75" customHeight="1">
      <c r="A96" s="534" t="s">
        <v>779</v>
      </c>
      <c r="B96" s="534"/>
      <c r="C96" s="534"/>
      <c r="D96" s="534"/>
      <c r="E96" s="534"/>
      <c r="F96" s="527" t="s">
        <v>780</v>
      </c>
      <c r="G96" s="527"/>
    </row>
    <row r="97" spans="1:7" s="133" customFormat="1" ht="12.75">
      <c r="A97" s="527" t="s">
        <v>480</v>
      </c>
      <c r="B97" s="527"/>
      <c r="C97" s="527"/>
      <c r="D97" s="527"/>
      <c r="E97" s="527"/>
      <c r="F97" s="527" t="s">
        <v>66</v>
      </c>
      <c r="G97" s="527"/>
    </row>
    <row r="98" spans="1:7" s="133" customFormat="1" ht="12.75">
      <c r="A98" s="480"/>
      <c r="B98" s="480"/>
      <c r="C98" s="480"/>
      <c r="D98" s="480"/>
      <c r="E98" s="227"/>
      <c r="F98" s="170"/>
      <c r="G98" s="170"/>
    </row>
    <row r="99" spans="1:8" s="133" customFormat="1" ht="12.75">
      <c r="A99" s="8" t="s">
        <v>755</v>
      </c>
      <c r="B99" s="8"/>
      <c r="C99" s="8"/>
      <c r="D99" s="8"/>
      <c r="E99" s="8"/>
      <c r="F99" s="543" t="s">
        <v>762</v>
      </c>
      <c r="G99" s="543"/>
      <c r="H99" s="246"/>
    </row>
    <row r="100" spans="1:8" s="133" customFormat="1" ht="15" customHeight="1">
      <c r="A100" s="8"/>
      <c r="B100" s="8"/>
      <c r="C100" s="8"/>
      <c r="D100" s="8"/>
      <c r="E100" s="8"/>
      <c r="F100" s="544" t="s">
        <v>66</v>
      </c>
      <c r="G100" s="544"/>
      <c r="H100" s="472"/>
    </row>
    <row r="101" s="133" customFormat="1" ht="12.75">
      <c r="E101" s="168"/>
    </row>
    <row r="102" s="133" customFormat="1" ht="12.75">
      <c r="E102" s="168"/>
    </row>
    <row r="103" s="133" customFormat="1" ht="12.75">
      <c r="E103" s="168"/>
    </row>
    <row r="104" s="133" customFormat="1" ht="12.75">
      <c r="E104" s="168"/>
    </row>
  </sheetData>
  <sheetProtection/>
  <mergeCells count="23">
    <mergeCell ref="F99:G99"/>
    <mergeCell ref="F100:G100"/>
    <mergeCell ref="C53:D53"/>
    <mergeCell ref="A97:E97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8:G8"/>
    <mergeCell ref="A10:G12"/>
    <mergeCell ref="D7:F7"/>
    <mergeCell ref="A9:H9"/>
    <mergeCell ref="C47:D47"/>
    <mergeCell ref="F97:G97"/>
    <mergeCell ref="B62:D62"/>
    <mergeCell ref="B94:D94"/>
    <mergeCell ref="A96:E96"/>
    <mergeCell ref="F96:G96"/>
  </mergeCells>
  <printOptions/>
  <pageMargins left="0.8661417322834646" right="0" top="0.7874015748031497" bottom="0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P30" sqref="P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30"/>
  <sheetViews>
    <sheetView zoomScalePageLayoutView="0"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S10" sqref="S10"/>
    </sheetView>
  </sheetViews>
  <sheetFormatPr defaultColWidth="9.140625" defaultRowHeight="12.75"/>
  <cols>
    <col min="1" max="1" width="4.7109375" style="142" customWidth="1"/>
    <col min="2" max="2" width="32.8515625" style="6" customWidth="1"/>
    <col min="3" max="3" width="14.00390625" style="6" customWidth="1"/>
    <col min="4" max="4" width="15.7109375" style="6" customWidth="1"/>
    <col min="5" max="5" width="15.00390625" style="6" customWidth="1"/>
    <col min="6" max="6" width="12.8515625" style="6" customWidth="1"/>
    <col min="7" max="7" width="10.8515625" style="6" customWidth="1"/>
    <col min="8" max="8" width="11.421875" style="6" customWidth="1"/>
    <col min="9" max="9" width="13.00390625" style="6" customWidth="1"/>
    <col min="10" max="10" width="13.28125" style="6" customWidth="1"/>
    <col min="11" max="11" width="10.8515625" style="6" customWidth="1"/>
    <col min="12" max="12" width="13.140625" style="6" customWidth="1"/>
    <col min="13" max="13" width="15.7109375" style="6" customWidth="1"/>
    <col min="14" max="14" width="12.00390625" style="6" customWidth="1"/>
    <col min="15" max="16384" width="9.140625" style="6" customWidth="1"/>
  </cols>
  <sheetData>
    <row r="1" ht="15">
      <c r="I1" s="6" t="s">
        <v>329</v>
      </c>
    </row>
    <row r="2" ht="15">
      <c r="I2" s="6" t="s">
        <v>330</v>
      </c>
    </row>
    <row r="3" ht="15.75">
      <c r="D3" s="306"/>
    </row>
    <row r="4" spans="1:13" ht="15">
      <c r="A4" s="554" t="s">
        <v>331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</row>
    <row r="5" spans="1:13" ht="15">
      <c r="A5" s="554" t="s">
        <v>332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</row>
    <row r="7" spans="1:14" ht="15">
      <c r="A7" s="498" t="s">
        <v>771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68"/>
    </row>
    <row r="8" spans="1:14" ht="15">
      <c r="A8" s="452"/>
      <c r="B8" s="449"/>
      <c r="C8" s="449"/>
      <c r="D8" s="465"/>
      <c r="E8" s="449"/>
      <c r="F8" s="449"/>
      <c r="G8" s="449"/>
      <c r="H8" s="449"/>
      <c r="I8" s="449"/>
      <c r="J8" s="449"/>
      <c r="K8" s="449"/>
      <c r="L8" s="449"/>
      <c r="M8" s="449"/>
      <c r="N8" s="468"/>
    </row>
    <row r="9" spans="1:14" ht="15">
      <c r="A9" s="519" t="s">
        <v>35</v>
      </c>
      <c r="B9" s="519" t="s">
        <v>318</v>
      </c>
      <c r="C9" s="519" t="s">
        <v>319</v>
      </c>
      <c r="D9" s="519" t="s">
        <v>320</v>
      </c>
      <c r="E9" s="519"/>
      <c r="F9" s="519"/>
      <c r="G9" s="519"/>
      <c r="H9" s="519"/>
      <c r="I9" s="519"/>
      <c r="J9" s="519"/>
      <c r="K9" s="519"/>
      <c r="L9" s="519"/>
      <c r="M9" s="519" t="s">
        <v>321</v>
      </c>
      <c r="N9" s="468"/>
    </row>
    <row r="10" spans="1:14" ht="123" customHeight="1">
      <c r="A10" s="519"/>
      <c r="B10" s="519"/>
      <c r="C10" s="519"/>
      <c r="D10" s="111" t="s">
        <v>756</v>
      </c>
      <c r="E10" s="466" t="s">
        <v>757</v>
      </c>
      <c r="F10" s="111" t="s">
        <v>758</v>
      </c>
      <c r="G10" s="111" t="s">
        <v>322</v>
      </c>
      <c r="H10" s="111" t="s">
        <v>759</v>
      </c>
      <c r="I10" s="111" t="s">
        <v>333</v>
      </c>
      <c r="J10" s="111" t="s">
        <v>323</v>
      </c>
      <c r="K10" s="466" t="s">
        <v>324</v>
      </c>
      <c r="L10" s="466" t="s">
        <v>334</v>
      </c>
      <c r="M10" s="519"/>
      <c r="N10" s="468"/>
    </row>
    <row r="11" spans="1:14" ht="1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467">
        <v>6</v>
      </c>
      <c r="G11" s="467">
        <v>6</v>
      </c>
      <c r="H11" s="467">
        <v>8</v>
      </c>
      <c r="I11" s="467">
        <v>9</v>
      </c>
      <c r="J11" s="467">
        <v>10</v>
      </c>
      <c r="K11" s="491">
        <v>11</v>
      </c>
      <c r="L11" s="467">
        <v>12</v>
      </c>
      <c r="M11" s="467">
        <v>13</v>
      </c>
      <c r="N11" s="468"/>
    </row>
    <row r="12" spans="1:14" ht="48">
      <c r="A12" s="111" t="s">
        <v>129</v>
      </c>
      <c r="B12" s="454" t="s">
        <v>335</v>
      </c>
      <c r="C12" s="483">
        <f>SUM(C13:C14)</f>
        <v>8213.09</v>
      </c>
      <c r="D12" s="483">
        <f aca="true" t="shared" si="0" ref="D12:M12">SUM(D13:D14)</f>
        <v>389500</v>
      </c>
      <c r="E12" s="483">
        <f t="shared" si="0"/>
        <v>0</v>
      </c>
      <c r="F12" s="483">
        <f t="shared" si="0"/>
        <v>0</v>
      </c>
      <c r="G12" s="483">
        <f t="shared" si="0"/>
        <v>0</v>
      </c>
      <c r="H12" s="483">
        <f t="shared" si="0"/>
        <v>0</v>
      </c>
      <c r="I12" s="483">
        <f t="shared" si="0"/>
        <v>384547.66</v>
      </c>
      <c r="J12" s="483">
        <f t="shared" si="0"/>
        <v>0</v>
      </c>
      <c r="K12" s="483">
        <f t="shared" si="0"/>
        <v>0</v>
      </c>
      <c r="L12" s="483">
        <f t="shared" si="0"/>
        <v>0</v>
      </c>
      <c r="M12" s="483">
        <f t="shared" si="0"/>
        <v>13165.430000000022</v>
      </c>
      <c r="N12" s="468"/>
    </row>
    <row r="13" spans="1:14" ht="15" customHeight="1">
      <c r="A13" s="112" t="s">
        <v>130</v>
      </c>
      <c r="B13" s="459" t="s">
        <v>325</v>
      </c>
      <c r="C13" s="484">
        <v>6839.78</v>
      </c>
      <c r="D13" s="484">
        <v>2000</v>
      </c>
      <c r="E13" s="484"/>
      <c r="F13" s="484"/>
      <c r="G13" s="484"/>
      <c r="H13" s="484"/>
      <c r="I13" s="484">
        <v>2423</v>
      </c>
      <c r="J13" s="484"/>
      <c r="K13" s="484"/>
      <c r="L13" s="484"/>
      <c r="M13" s="484">
        <f>SUM(C13,D13,E13,F13-G13-H13-I13-J13-K13-L13)</f>
        <v>6416.779999999999</v>
      </c>
      <c r="N13" s="468">
        <v>6416.78</v>
      </c>
    </row>
    <row r="14" spans="1:14" ht="15" customHeight="1">
      <c r="A14" s="112" t="s">
        <v>132</v>
      </c>
      <c r="B14" s="459" t="s">
        <v>326</v>
      </c>
      <c r="C14" s="484">
        <v>1373.31</v>
      </c>
      <c r="D14" s="484">
        <v>387500</v>
      </c>
      <c r="E14" s="484"/>
      <c r="F14" s="484"/>
      <c r="G14" s="484"/>
      <c r="H14" s="484"/>
      <c r="I14" s="484">
        <v>382124.66</v>
      </c>
      <c r="J14" s="484"/>
      <c r="K14" s="484"/>
      <c r="L14" s="484"/>
      <c r="M14" s="484">
        <f>SUM(C14,D14,E14,F14-G14-H14-I14-J14-K14-L14)</f>
        <v>6748.650000000023</v>
      </c>
      <c r="N14" s="468">
        <v>6748.65</v>
      </c>
    </row>
    <row r="15" spans="1:14" ht="78" customHeight="1">
      <c r="A15" s="111" t="s">
        <v>144</v>
      </c>
      <c r="B15" s="454" t="s">
        <v>336</v>
      </c>
      <c r="C15" s="483">
        <f>SUM(C16:C17)</f>
        <v>3255.19</v>
      </c>
      <c r="D15" s="483">
        <f aca="true" t="shared" si="1" ref="D15:M15">SUM(D16:D17)</f>
        <v>260800</v>
      </c>
      <c r="E15" s="483">
        <f t="shared" si="1"/>
        <v>0</v>
      </c>
      <c r="F15" s="483">
        <f t="shared" si="1"/>
        <v>0</v>
      </c>
      <c r="G15" s="483">
        <f t="shared" si="1"/>
        <v>0</v>
      </c>
      <c r="H15" s="483">
        <f t="shared" si="1"/>
        <v>0</v>
      </c>
      <c r="I15" s="483">
        <f t="shared" si="1"/>
        <v>248899.6</v>
      </c>
      <c r="J15" s="483">
        <f t="shared" si="1"/>
        <v>0</v>
      </c>
      <c r="K15" s="483">
        <f t="shared" si="1"/>
        <v>0</v>
      </c>
      <c r="L15" s="483">
        <f t="shared" si="1"/>
        <v>0</v>
      </c>
      <c r="M15" s="483">
        <f t="shared" si="1"/>
        <v>15155.590000000002</v>
      </c>
      <c r="N15" s="468"/>
    </row>
    <row r="16" spans="1:14" ht="15" customHeight="1">
      <c r="A16" s="112" t="s">
        <v>145</v>
      </c>
      <c r="B16" s="459" t="s">
        <v>325</v>
      </c>
      <c r="C16" s="484">
        <v>2812.65</v>
      </c>
      <c r="D16" s="484">
        <v>500</v>
      </c>
      <c r="E16" s="484"/>
      <c r="F16" s="484"/>
      <c r="G16" s="484"/>
      <c r="H16" s="484"/>
      <c r="I16" s="484">
        <v>566</v>
      </c>
      <c r="J16" s="484"/>
      <c r="K16" s="484"/>
      <c r="L16" s="484"/>
      <c r="M16" s="484">
        <f>SUM(C16,D16,E16,F16-G16-H16-I16-J16-K16-L16)</f>
        <v>2746.65</v>
      </c>
      <c r="N16" s="468">
        <v>2746.65</v>
      </c>
    </row>
    <row r="17" spans="1:14" ht="15" customHeight="1">
      <c r="A17" s="112" t="s">
        <v>147</v>
      </c>
      <c r="B17" s="459" t="s">
        <v>326</v>
      </c>
      <c r="C17" s="484">
        <v>442.54</v>
      </c>
      <c r="D17" s="484">
        <v>260300</v>
      </c>
      <c r="E17" s="484"/>
      <c r="F17" s="484"/>
      <c r="G17" s="484"/>
      <c r="H17" s="484"/>
      <c r="I17" s="484">
        <v>248333.6</v>
      </c>
      <c r="J17" s="484"/>
      <c r="K17" s="484"/>
      <c r="L17" s="484"/>
      <c r="M17" s="484">
        <f>SUM(C17,D17,E17,F17-G17-H17-I17-J17-K17-L17)</f>
        <v>12408.940000000002</v>
      </c>
      <c r="N17" s="468">
        <v>12408.94</v>
      </c>
    </row>
    <row r="18" spans="1:14" ht="82.5" customHeight="1">
      <c r="A18" s="111" t="s">
        <v>175</v>
      </c>
      <c r="B18" s="454" t="s">
        <v>337</v>
      </c>
      <c r="C18" s="483">
        <f>SUM(C19:C20)</f>
        <v>0</v>
      </c>
      <c r="D18" s="483">
        <f aca="true" t="shared" si="2" ref="D18:M18">SUM(D19:D20)</f>
        <v>0</v>
      </c>
      <c r="E18" s="483">
        <f t="shared" si="2"/>
        <v>0</v>
      </c>
      <c r="F18" s="483">
        <f t="shared" si="2"/>
        <v>0</v>
      </c>
      <c r="G18" s="483">
        <f t="shared" si="2"/>
        <v>0</v>
      </c>
      <c r="H18" s="483">
        <f t="shared" si="2"/>
        <v>0</v>
      </c>
      <c r="I18" s="483">
        <f t="shared" si="2"/>
        <v>0</v>
      </c>
      <c r="J18" s="483">
        <f t="shared" si="2"/>
        <v>0</v>
      </c>
      <c r="K18" s="483">
        <f t="shared" si="2"/>
        <v>0</v>
      </c>
      <c r="L18" s="483">
        <f t="shared" si="2"/>
        <v>0</v>
      </c>
      <c r="M18" s="483">
        <f t="shared" si="2"/>
        <v>0</v>
      </c>
      <c r="N18" s="468"/>
    </row>
    <row r="19" spans="1:14" ht="15" customHeight="1">
      <c r="A19" s="112" t="s">
        <v>177</v>
      </c>
      <c r="B19" s="459" t="s">
        <v>325</v>
      </c>
      <c r="C19" s="484">
        <v>0</v>
      </c>
      <c r="D19" s="484"/>
      <c r="E19" s="484"/>
      <c r="F19" s="484"/>
      <c r="G19" s="484"/>
      <c r="H19" s="484"/>
      <c r="I19" s="484"/>
      <c r="J19" s="484"/>
      <c r="K19" s="484"/>
      <c r="L19" s="484"/>
      <c r="M19" s="484">
        <f>SUM(C19,D19,E19,F19-G19-H19-I19-J19-K19-L19)</f>
        <v>0</v>
      </c>
      <c r="N19" s="468"/>
    </row>
    <row r="20" spans="1:14" ht="15" customHeight="1">
      <c r="A20" s="112" t="s">
        <v>179</v>
      </c>
      <c r="B20" s="459" t="s">
        <v>326</v>
      </c>
      <c r="C20" s="484">
        <v>0</v>
      </c>
      <c r="D20" s="484"/>
      <c r="E20" s="484"/>
      <c r="F20" s="484"/>
      <c r="G20" s="484"/>
      <c r="H20" s="484"/>
      <c r="I20" s="484"/>
      <c r="J20" s="484"/>
      <c r="K20" s="484"/>
      <c r="L20" s="484"/>
      <c r="M20" s="484">
        <f>SUM(C20,D20,E20,F20-G20-H20-I20-J20-K20-L20)</f>
        <v>0</v>
      </c>
      <c r="N20" s="468"/>
    </row>
    <row r="21" spans="1:14" ht="15" customHeight="1">
      <c r="A21" s="111" t="s">
        <v>183</v>
      </c>
      <c r="B21" s="454" t="s">
        <v>327</v>
      </c>
      <c r="C21" s="483">
        <f>SUM(C22:C23)</f>
        <v>30368.99</v>
      </c>
      <c r="D21" s="483">
        <f aca="true" t="shared" si="3" ref="D21:M21">SUM(D22:D23)</f>
        <v>6375.2</v>
      </c>
      <c r="E21" s="483">
        <f t="shared" si="3"/>
        <v>0</v>
      </c>
      <c r="F21" s="483">
        <f t="shared" si="3"/>
        <v>301.26</v>
      </c>
      <c r="G21" s="483">
        <f t="shared" si="3"/>
        <v>0</v>
      </c>
      <c r="H21" s="483">
        <f t="shared" si="3"/>
        <v>0</v>
      </c>
      <c r="I21" s="483">
        <f t="shared" si="3"/>
        <v>3596.5</v>
      </c>
      <c r="J21" s="483">
        <f t="shared" si="3"/>
        <v>0</v>
      </c>
      <c r="K21" s="483">
        <f t="shared" si="3"/>
        <v>0</v>
      </c>
      <c r="L21" s="483">
        <f t="shared" si="3"/>
        <v>0</v>
      </c>
      <c r="M21" s="483">
        <f t="shared" si="3"/>
        <v>33448.950000000004</v>
      </c>
      <c r="N21" s="468"/>
    </row>
    <row r="22" spans="1:14" ht="15" customHeight="1">
      <c r="A22" s="112" t="s">
        <v>338</v>
      </c>
      <c r="B22" s="459" t="s">
        <v>325</v>
      </c>
      <c r="C22" s="484">
        <v>11749</v>
      </c>
      <c r="D22" s="484"/>
      <c r="E22" s="484">
        <v>1209.6</v>
      </c>
      <c r="F22" s="484">
        <v>301.26</v>
      </c>
      <c r="G22" s="484"/>
      <c r="H22" s="484"/>
      <c r="I22" s="484">
        <v>1012.5</v>
      </c>
      <c r="J22" s="484"/>
      <c r="K22" s="484"/>
      <c r="L22" s="484"/>
      <c r="M22" s="484">
        <f>SUM(C22,D22,E22,F22-G22-H22-I22-J22-K22-L22)</f>
        <v>12247.36</v>
      </c>
      <c r="N22" s="468">
        <v>12247.36</v>
      </c>
    </row>
    <row r="23" spans="1:14" ht="15" customHeight="1">
      <c r="A23" s="112" t="s">
        <v>339</v>
      </c>
      <c r="B23" s="459" t="s">
        <v>326</v>
      </c>
      <c r="C23" s="484">
        <v>18619.99</v>
      </c>
      <c r="D23" s="484">
        <v>6375.2</v>
      </c>
      <c r="E23" s="484">
        <v>-1209.6</v>
      </c>
      <c r="F23" s="484"/>
      <c r="G23" s="484"/>
      <c r="H23" s="484"/>
      <c r="I23" s="484">
        <v>2584</v>
      </c>
      <c r="J23" s="484"/>
      <c r="K23" s="484"/>
      <c r="L23" s="484"/>
      <c r="M23" s="484">
        <f>SUM(C23,D23,E23,F23-G23-H23-I23-J23-K23-L23)</f>
        <v>21201.590000000004</v>
      </c>
      <c r="N23" s="468">
        <v>21201.59</v>
      </c>
    </row>
    <row r="24" spans="1:14" ht="15" customHeight="1">
      <c r="A24" s="111" t="s">
        <v>185</v>
      </c>
      <c r="B24" s="454" t="s">
        <v>328</v>
      </c>
      <c r="C24" s="483">
        <f>SUM(C12,C15,C18,C21)</f>
        <v>41837.270000000004</v>
      </c>
      <c r="D24" s="483">
        <f aca="true" t="shared" si="4" ref="D24:M24">SUM(D12,D15,D18,D21)</f>
        <v>656675.2</v>
      </c>
      <c r="E24" s="483">
        <f t="shared" si="4"/>
        <v>0</v>
      </c>
      <c r="F24" s="483">
        <f t="shared" si="4"/>
        <v>301.26</v>
      </c>
      <c r="G24" s="483">
        <f t="shared" si="4"/>
        <v>0</v>
      </c>
      <c r="H24" s="483">
        <f t="shared" si="4"/>
        <v>0</v>
      </c>
      <c r="I24" s="483">
        <f t="shared" si="4"/>
        <v>637043.76</v>
      </c>
      <c r="J24" s="483">
        <f t="shared" si="4"/>
        <v>0</v>
      </c>
      <c r="K24" s="483">
        <f t="shared" si="4"/>
        <v>0</v>
      </c>
      <c r="L24" s="483">
        <f t="shared" si="4"/>
        <v>0</v>
      </c>
      <c r="M24" s="483">
        <f t="shared" si="4"/>
        <v>61769.97000000003</v>
      </c>
      <c r="N24" s="468"/>
    </row>
    <row r="25" spans="1:14" s="337" customFormat="1" ht="15">
      <c r="A25" s="549" t="s">
        <v>727</v>
      </c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482"/>
    </row>
    <row r="26" spans="1:14" ht="15">
      <c r="A26" s="452"/>
      <c r="B26" s="449"/>
      <c r="C26" s="449"/>
      <c r="D26" s="449" t="s">
        <v>728</v>
      </c>
      <c r="E26" s="449"/>
      <c r="F26" s="449"/>
      <c r="G26" s="449"/>
      <c r="H26" s="449"/>
      <c r="I26" s="449"/>
      <c r="J26" s="449"/>
      <c r="K26" s="449"/>
      <c r="L26" s="449"/>
      <c r="M26" s="449"/>
      <c r="N26" s="468"/>
    </row>
    <row r="27" spans="1:13" ht="15">
      <c r="A27" s="452"/>
      <c r="B27" s="449"/>
      <c r="C27" s="449"/>
      <c r="D27" s="449"/>
      <c r="E27" s="551"/>
      <c r="F27" s="551"/>
      <c r="G27" s="551"/>
      <c r="H27" s="551"/>
      <c r="I27" s="551"/>
      <c r="J27" s="552"/>
      <c r="K27" s="552"/>
      <c r="L27" s="449"/>
      <c r="M27" s="449"/>
    </row>
    <row r="28" spans="1:13" ht="15">
      <c r="A28" s="452"/>
      <c r="B28" s="449"/>
      <c r="C28" s="449"/>
      <c r="D28" s="449"/>
      <c r="E28" s="553"/>
      <c r="F28" s="553"/>
      <c r="G28" s="553"/>
      <c r="H28" s="553"/>
      <c r="I28" s="553"/>
      <c r="J28" s="553"/>
      <c r="K28" s="553"/>
      <c r="L28" s="449"/>
      <c r="M28" s="449"/>
    </row>
    <row r="29" spans="1:13" ht="15">
      <c r="A29" s="452"/>
      <c r="B29" s="449"/>
      <c r="C29" s="449"/>
      <c r="D29" s="449"/>
      <c r="E29" s="449"/>
      <c r="F29" s="449"/>
      <c r="G29" s="449"/>
      <c r="H29" s="449"/>
      <c r="I29" s="449"/>
      <c r="J29" s="449"/>
      <c r="K29" s="451"/>
      <c r="L29" s="451"/>
      <c r="M29" s="449"/>
    </row>
    <row r="30" spans="1:13" ht="15">
      <c r="A30" s="452"/>
      <c r="B30" s="449"/>
      <c r="C30" s="449"/>
      <c r="D30" s="449"/>
      <c r="E30" s="449"/>
      <c r="F30" s="449"/>
      <c r="G30" s="449"/>
      <c r="H30" s="449"/>
      <c r="I30" s="449"/>
      <c r="J30" s="449"/>
      <c r="K30" s="500"/>
      <c r="L30" s="500"/>
      <c r="M30" s="449"/>
    </row>
  </sheetData>
  <sheetProtection/>
  <mergeCells count="14">
    <mergeCell ref="A4:M4"/>
    <mergeCell ref="A5:M5"/>
    <mergeCell ref="A7:M7"/>
    <mergeCell ref="A9:A10"/>
    <mergeCell ref="B9:B10"/>
    <mergeCell ref="C9:C10"/>
    <mergeCell ref="D9:L9"/>
    <mergeCell ref="M9:M10"/>
    <mergeCell ref="A25:M25"/>
    <mergeCell ref="K30:L30"/>
    <mergeCell ref="E27:I27"/>
    <mergeCell ref="J27:K27"/>
    <mergeCell ref="E28:I28"/>
    <mergeCell ref="J28:K28"/>
  </mergeCells>
  <printOptions/>
  <pageMargins left="0.15748031496062992" right="0.15748031496062992" top="0.93" bottom="0.1968503937007874" header="0.75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2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421875" style="6" customWidth="1"/>
    <col min="2" max="2" width="56.421875" style="6" customWidth="1"/>
    <col min="3" max="4" width="13.28125" style="6" customWidth="1"/>
    <col min="5" max="5" width="12.28125" style="6" customWidth="1"/>
    <col min="6" max="6" width="13.57421875" style="6" customWidth="1"/>
    <col min="7" max="7" width="13.28125" style="6" customWidth="1"/>
    <col min="8" max="8" width="12.28125" style="6" customWidth="1"/>
    <col min="9" max="16384" width="9.140625" style="6" customWidth="1"/>
  </cols>
  <sheetData>
    <row r="1" ht="15">
      <c r="F1" s="143"/>
    </row>
    <row r="2" ht="15">
      <c r="F2" s="6" t="s">
        <v>340</v>
      </c>
    </row>
    <row r="3" ht="15">
      <c r="F3" s="6" t="s">
        <v>341</v>
      </c>
    </row>
    <row r="4" ht="8.25" customHeight="1"/>
    <row r="5" spans="1:8" ht="15">
      <c r="A5" s="554" t="s">
        <v>342</v>
      </c>
      <c r="B5" s="554"/>
      <c r="C5" s="554"/>
      <c r="D5" s="554"/>
      <c r="E5" s="554"/>
      <c r="F5" s="554"/>
      <c r="G5" s="554"/>
      <c r="H5" s="554"/>
    </row>
    <row r="6" spans="1:8" ht="15">
      <c r="A6" s="554" t="s">
        <v>343</v>
      </c>
      <c r="B6" s="554"/>
      <c r="C6" s="554"/>
      <c r="D6" s="554"/>
      <c r="E6" s="554"/>
      <c r="F6" s="554"/>
      <c r="G6" s="554"/>
      <c r="H6" s="554"/>
    </row>
    <row r="7" ht="5.25" customHeight="1"/>
    <row r="8" spans="1:8" ht="15">
      <c r="A8" s="554" t="s">
        <v>344</v>
      </c>
      <c r="B8" s="554"/>
      <c r="C8" s="554"/>
      <c r="D8" s="554"/>
      <c r="E8" s="554"/>
      <c r="F8" s="554"/>
      <c r="G8" s="554"/>
      <c r="H8" s="554"/>
    </row>
    <row r="9" ht="5.25" customHeight="1"/>
    <row r="10" spans="1:8" ht="15" customHeight="1">
      <c r="A10" s="556" t="s">
        <v>35</v>
      </c>
      <c r="B10" s="556" t="s">
        <v>345</v>
      </c>
      <c r="C10" s="556" t="s">
        <v>346</v>
      </c>
      <c r="D10" s="556"/>
      <c r="E10" s="556"/>
      <c r="F10" s="556" t="s">
        <v>347</v>
      </c>
      <c r="G10" s="556"/>
      <c r="H10" s="556"/>
    </row>
    <row r="11" spans="1:8" ht="79.5" customHeight="1">
      <c r="A11" s="556"/>
      <c r="B11" s="556"/>
      <c r="C11" s="138" t="s">
        <v>348</v>
      </c>
      <c r="D11" s="138" t="s">
        <v>349</v>
      </c>
      <c r="E11" s="138" t="s">
        <v>165</v>
      </c>
      <c r="F11" s="138" t="s">
        <v>350</v>
      </c>
      <c r="G11" s="138" t="s">
        <v>351</v>
      </c>
      <c r="H11" s="138" t="s">
        <v>165</v>
      </c>
    </row>
    <row r="12" spans="1:8" ht="15">
      <c r="A12" s="139">
        <v>1</v>
      </c>
      <c r="B12" s="139">
        <v>2</v>
      </c>
      <c r="C12" s="139">
        <v>3</v>
      </c>
      <c r="D12" s="139">
        <v>4</v>
      </c>
      <c r="E12" s="139" t="s">
        <v>352</v>
      </c>
      <c r="F12" s="139">
        <v>6</v>
      </c>
      <c r="G12" s="139">
        <v>7</v>
      </c>
      <c r="H12" s="139" t="s">
        <v>353</v>
      </c>
    </row>
    <row r="13" spans="1:8" ht="45">
      <c r="A13" s="139" t="s">
        <v>129</v>
      </c>
      <c r="B13" s="140" t="s">
        <v>354</v>
      </c>
      <c r="C13" s="243"/>
      <c r="D13" s="243"/>
      <c r="E13" s="243">
        <f>SUM(C13:D13)</f>
        <v>0</v>
      </c>
      <c r="F13" s="243"/>
      <c r="G13" s="243"/>
      <c r="H13" s="243">
        <f>SUM(F13:G13)</f>
        <v>0</v>
      </c>
    </row>
    <row r="14" spans="1:8" ht="54.75" customHeight="1">
      <c r="A14" s="139" t="s">
        <v>144</v>
      </c>
      <c r="B14" s="140" t="s">
        <v>355</v>
      </c>
      <c r="C14" s="243"/>
      <c r="D14" s="243"/>
      <c r="E14" s="243">
        <f>SUM(C14:D14)</f>
        <v>0</v>
      </c>
      <c r="F14" s="243"/>
      <c r="G14" s="243"/>
      <c r="H14" s="243">
        <f>SUM(F14:G14)</f>
        <v>0</v>
      </c>
    </row>
    <row r="15" spans="1:8" ht="60" customHeight="1">
      <c r="A15" s="139" t="s">
        <v>175</v>
      </c>
      <c r="B15" s="140" t="s">
        <v>356</v>
      </c>
      <c r="C15" s="243"/>
      <c r="D15" s="243"/>
      <c r="E15" s="243">
        <f>SUM(C15:D15)</f>
        <v>0</v>
      </c>
      <c r="F15" s="243"/>
      <c r="G15" s="243"/>
      <c r="H15" s="243">
        <f>SUM(F15:G15)</f>
        <v>0</v>
      </c>
    </row>
    <row r="16" spans="1:8" ht="15" customHeight="1">
      <c r="A16" s="139" t="s">
        <v>183</v>
      </c>
      <c r="B16" s="140" t="s">
        <v>357</v>
      </c>
      <c r="C16" s="243"/>
      <c r="D16" s="243"/>
      <c r="E16" s="243">
        <f>SUM(C16:D16)</f>
        <v>0</v>
      </c>
      <c r="F16" s="243"/>
      <c r="G16" s="243"/>
      <c r="H16" s="243">
        <f>SUM(F16:G16)</f>
        <v>0</v>
      </c>
    </row>
    <row r="17" spans="1:8" ht="15" customHeight="1">
      <c r="A17" s="139" t="s">
        <v>185</v>
      </c>
      <c r="B17" s="140" t="s">
        <v>165</v>
      </c>
      <c r="C17" s="243">
        <f aca="true" t="shared" si="0" ref="C17:H17">SUM(C13:C16)</f>
        <v>0</v>
      </c>
      <c r="D17" s="243">
        <f t="shared" si="0"/>
        <v>0</v>
      </c>
      <c r="E17" s="243">
        <f t="shared" si="0"/>
        <v>0</v>
      </c>
      <c r="F17" s="243">
        <f t="shared" si="0"/>
        <v>0</v>
      </c>
      <c r="G17" s="243">
        <f t="shared" si="0"/>
        <v>0</v>
      </c>
      <c r="H17" s="243">
        <f t="shared" si="0"/>
        <v>0</v>
      </c>
    </row>
    <row r="18" ht="6.75" customHeight="1"/>
    <row r="19" spans="3:5" ht="11.25" customHeight="1">
      <c r="C19" s="141"/>
      <c r="D19" s="141"/>
      <c r="E19" s="141"/>
    </row>
    <row r="20" ht="15">
      <c r="B20" s="6" t="s">
        <v>596</v>
      </c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5511811023622047" right="0.35433070866141736" top="0.984251968503937" bottom="0.7874015748031497" header="0.5118110236220472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L106"/>
  <sheetViews>
    <sheetView zoomScalePageLayoutView="0" workbookViewId="0" topLeftCell="A58">
      <selection activeCell="G76" sqref="G76"/>
    </sheetView>
  </sheetViews>
  <sheetFormatPr defaultColWidth="9.140625" defaultRowHeight="12.75"/>
  <cols>
    <col min="1" max="1" width="5.8515625" style="35" customWidth="1"/>
    <col min="2" max="3" width="1.28515625" style="133" customWidth="1"/>
    <col min="4" max="4" width="2.7109375" style="133" customWidth="1"/>
    <col min="5" max="5" width="24.421875" style="133" customWidth="1"/>
    <col min="6" max="6" width="7.421875" style="168" customWidth="1"/>
    <col min="7" max="8" width="10.57421875" style="35" customWidth="1"/>
    <col min="9" max="9" width="10.7109375" style="35" customWidth="1"/>
    <col min="10" max="10" width="10.8515625" style="35" customWidth="1"/>
    <col min="11" max="11" width="8.8515625" style="35" customWidth="1"/>
    <col min="12" max="12" width="9.8515625" style="35" customWidth="1"/>
    <col min="13" max="16384" width="9.140625" style="35" customWidth="1"/>
  </cols>
  <sheetData>
    <row r="1" spans="1:11" ht="12.75">
      <c r="A1" s="167"/>
      <c r="B1" s="168"/>
      <c r="C1" s="168"/>
      <c r="D1" s="168"/>
      <c r="E1" s="168"/>
      <c r="G1" s="167"/>
      <c r="I1" s="169"/>
      <c r="J1" s="167"/>
      <c r="K1" s="167"/>
    </row>
    <row r="2" spans="7:11" ht="12.75">
      <c r="G2" s="431"/>
      <c r="I2" s="254" t="s">
        <v>524</v>
      </c>
      <c r="J2" s="431"/>
      <c r="K2" s="431"/>
    </row>
    <row r="3" spans="7:11" ht="12.75">
      <c r="G3" s="431"/>
      <c r="I3" s="254" t="s">
        <v>123</v>
      </c>
      <c r="K3" s="431"/>
    </row>
    <row r="5" spans="1:12" ht="12.75" customHeight="1">
      <c r="A5" s="538" t="s">
        <v>525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</row>
    <row r="6" spans="1:12" ht="16.5" customHeight="1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</row>
    <row r="7" spans="1:12" ht="12.75" customHeight="1">
      <c r="A7" s="527" t="s">
        <v>0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</row>
    <row r="8" spans="1:12" ht="12.75" customHeight="1">
      <c r="A8" s="527" t="s">
        <v>32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</row>
    <row r="9" spans="1:12" ht="12.75" customHeight="1">
      <c r="A9" s="527" t="s">
        <v>1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</row>
    <row r="10" spans="1:12" ht="12.75" customHeight="1">
      <c r="A10" s="564" t="s">
        <v>2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</row>
    <row r="11" spans="1:12" ht="12.75">
      <c r="A11" s="564"/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</row>
    <row r="12" spans="1:6" ht="12.75">
      <c r="A12" s="539"/>
      <c r="B12" s="606"/>
      <c r="C12" s="606"/>
      <c r="D12" s="606"/>
      <c r="E12" s="606"/>
      <c r="F12" s="606"/>
    </row>
    <row r="13" spans="1:12" ht="15.75" customHeight="1">
      <c r="A13" s="538" t="s">
        <v>526</v>
      </c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</row>
    <row r="14" spans="1:12" ht="12.75" customHeight="1">
      <c r="A14" s="538" t="s">
        <v>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</row>
    <row r="15" spans="1:11" ht="12.75">
      <c r="A15" s="135"/>
      <c r="B15" s="432"/>
      <c r="C15" s="432"/>
      <c r="D15" s="432"/>
      <c r="E15" s="432"/>
      <c r="F15" s="432"/>
      <c r="G15" s="433"/>
      <c r="H15" s="433"/>
      <c r="I15" s="433"/>
      <c r="J15" s="433"/>
      <c r="K15" s="433"/>
    </row>
    <row r="16" spans="1:12" ht="12.75" customHeight="1">
      <c r="A16" s="527" t="s">
        <v>4</v>
      </c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</row>
    <row r="17" spans="1:12" ht="12.75" customHeight="1">
      <c r="A17" s="527" t="s">
        <v>34</v>
      </c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</row>
    <row r="18" spans="1:12" ht="12.75" customHeight="1">
      <c r="A18" s="135"/>
      <c r="B18" s="170"/>
      <c r="C18" s="170"/>
      <c r="D18" s="170"/>
      <c r="E18" s="170"/>
      <c r="F18" s="546" t="s">
        <v>5</v>
      </c>
      <c r="G18" s="546"/>
      <c r="H18" s="546"/>
      <c r="I18" s="546"/>
      <c r="J18" s="546"/>
      <c r="K18" s="546"/>
      <c r="L18" s="546"/>
    </row>
    <row r="19" spans="1:12" ht="24.75" customHeight="1">
      <c r="A19" s="593" t="s">
        <v>35</v>
      </c>
      <c r="B19" s="595" t="s">
        <v>36</v>
      </c>
      <c r="C19" s="596"/>
      <c r="D19" s="596"/>
      <c r="E19" s="597"/>
      <c r="F19" s="601" t="s">
        <v>389</v>
      </c>
      <c r="G19" s="603" t="s">
        <v>37</v>
      </c>
      <c r="H19" s="604"/>
      <c r="I19" s="605"/>
      <c r="J19" s="603" t="s">
        <v>38</v>
      </c>
      <c r="K19" s="604"/>
      <c r="L19" s="605"/>
    </row>
    <row r="20" spans="1:12" ht="38.25">
      <c r="A20" s="594"/>
      <c r="B20" s="598"/>
      <c r="C20" s="599"/>
      <c r="D20" s="599"/>
      <c r="E20" s="600"/>
      <c r="F20" s="602"/>
      <c r="G20" s="36" t="s">
        <v>527</v>
      </c>
      <c r="H20" s="36" t="s">
        <v>528</v>
      </c>
      <c r="I20" s="429" t="s">
        <v>165</v>
      </c>
      <c r="J20" s="36" t="s">
        <v>527</v>
      </c>
      <c r="K20" s="36" t="s">
        <v>6</v>
      </c>
      <c r="L20" s="429" t="s">
        <v>165</v>
      </c>
    </row>
    <row r="21" spans="1:12" ht="12.75" customHeight="1">
      <c r="A21" s="171">
        <v>1</v>
      </c>
      <c r="B21" s="587">
        <v>2</v>
      </c>
      <c r="C21" s="588"/>
      <c r="D21" s="588"/>
      <c r="E21" s="589"/>
      <c r="F21" s="172" t="s">
        <v>529</v>
      </c>
      <c r="G21" s="36">
        <v>4</v>
      </c>
      <c r="H21" s="36">
        <v>5</v>
      </c>
      <c r="I21" s="36">
        <v>6</v>
      </c>
      <c r="J21" s="43">
        <v>7</v>
      </c>
      <c r="K21" s="43">
        <v>8</v>
      </c>
      <c r="L21" s="43">
        <v>9</v>
      </c>
    </row>
    <row r="22" spans="1:12" s="133" customFormat="1" ht="24.75" customHeight="1">
      <c r="A22" s="36" t="s">
        <v>39</v>
      </c>
      <c r="B22" s="571" t="s">
        <v>257</v>
      </c>
      <c r="C22" s="575"/>
      <c r="D22" s="573"/>
      <c r="E22" s="574"/>
      <c r="F22" s="18"/>
      <c r="G22" s="434">
        <f>SUM(G23-G42+G35)</f>
        <v>0</v>
      </c>
      <c r="H22" s="434"/>
      <c r="I22" s="434">
        <f>SUM(I23-I42+I35)</f>
        <v>0</v>
      </c>
      <c r="J22" s="434"/>
      <c r="K22" s="434"/>
      <c r="L22" s="434"/>
    </row>
    <row r="23" spans="1:12" s="133" customFormat="1" ht="12.75" customHeight="1">
      <c r="A23" s="42" t="s">
        <v>41</v>
      </c>
      <c r="B23" s="29" t="s">
        <v>530</v>
      </c>
      <c r="C23" s="249"/>
      <c r="D23" s="177"/>
      <c r="E23" s="178"/>
      <c r="F23" s="18"/>
      <c r="G23" s="434">
        <f>SUM(G29:G34,G24)</f>
        <v>0</v>
      </c>
      <c r="H23" s="434"/>
      <c r="I23" s="434">
        <f>SUM(I29:I34,I24)</f>
        <v>0</v>
      </c>
      <c r="J23" s="447">
        <f>SUM(J24+J29+J30+J31+J32+J33+J34)</f>
        <v>0</v>
      </c>
      <c r="K23" s="434"/>
      <c r="L23" s="434"/>
    </row>
    <row r="24" spans="1:12" s="133" customFormat="1" ht="25.5" customHeight="1">
      <c r="A24" s="42" t="s">
        <v>77</v>
      </c>
      <c r="B24" s="590" t="s">
        <v>7</v>
      </c>
      <c r="C24" s="591"/>
      <c r="D24" s="591"/>
      <c r="E24" s="592"/>
      <c r="F24" s="18"/>
      <c r="G24" s="434">
        <f>SUM(G25:G28)</f>
        <v>0</v>
      </c>
      <c r="H24" s="434"/>
      <c r="I24" s="434">
        <f>SUM(I25:I28)</f>
        <v>0</v>
      </c>
      <c r="J24" s="434"/>
      <c r="K24" s="434"/>
      <c r="L24" s="434"/>
    </row>
    <row r="25" spans="1:12" s="133" customFormat="1" ht="12.75" customHeight="1">
      <c r="A25" s="196" t="s">
        <v>531</v>
      </c>
      <c r="B25" s="190"/>
      <c r="C25" s="200"/>
      <c r="D25" s="191" t="s">
        <v>532</v>
      </c>
      <c r="E25" s="225"/>
      <c r="F25" s="448"/>
      <c r="G25" s="435"/>
      <c r="H25" s="435"/>
      <c r="I25" s="435"/>
      <c r="J25" s="435"/>
      <c r="K25" s="435"/>
      <c r="L25" s="435"/>
    </row>
    <row r="26" spans="1:12" s="133" customFormat="1" ht="12.75" customHeight="1">
      <c r="A26" s="196" t="s">
        <v>533</v>
      </c>
      <c r="B26" s="190"/>
      <c r="C26" s="200"/>
      <c r="D26" s="191" t="s">
        <v>443</v>
      </c>
      <c r="E26" s="137"/>
      <c r="F26" s="436"/>
      <c r="G26" s="435"/>
      <c r="H26" s="435"/>
      <c r="I26" s="435"/>
      <c r="J26" s="435"/>
      <c r="K26" s="435"/>
      <c r="L26" s="435"/>
    </row>
    <row r="27" spans="1:12" s="133" customFormat="1" ht="27" customHeight="1">
      <c r="A27" s="196" t="s">
        <v>534</v>
      </c>
      <c r="B27" s="190"/>
      <c r="C27" s="200"/>
      <c r="D27" s="532" t="s">
        <v>535</v>
      </c>
      <c r="E27" s="559"/>
      <c r="F27" s="436"/>
      <c r="G27" s="435"/>
      <c r="H27" s="435"/>
      <c r="I27" s="435"/>
      <c r="J27" s="435"/>
      <c r="K27" s="435"/>
      <c r="L27" s="435"/>
    </row>
    <row r="28" spans="1:12" s="133" customFormat="1" ht="12.75" customHeight="1">
      <c r="A28" s="196" t="s">
        <v>536</v>
      </c>
      <c r="B28" s="190"/>
      <c r="C28" s="191" t="s">
        <v>357</v>
      </c>
      <c r="D28" s="266"/>
      <c r="E28" s="267"/>
      <c r="F28" s="203"/>
      <c r="G28" s="435"/>
      <c r="H28" s="435"/>
      <c r="I28" s="435"/>
      <c r="J28" s="435"/>
      <c r="K28" s="435"/>
      <c r="L28" s="435"/>
    </row>
    <row r="29" spans="1:12" s="133" customFormat="1" ht="12.75" customHeight="1">
      <c r="A29" s="72" t="s">
        <v>79</v>
      </c>
      <c r="B29" s="179"/>
      <c r="C29" s="200" t="s">
        <v>8</v>
      </c>
      <c r="D29" s="437"/>
      <c r="E29" s="267"/>
      <c r="F29" s="184"/>
      <c r="G29" s="434"/>
      <c r="H29" s="434"/>
      <c r="I29" s="434"/>
      <c r="J29" s="434"/>
      <c r="K29" s="434"/>
      <c r="L29" s="434"/>
    </row>
    <row r="30" spans="1:12" s="133" customFormat="1" ht="12.75" customHeight="1">
      <c r="A30" s="199" t="s">
        <v>134</v>
      </c>
      <c r="B30" s="190"/>
      <c r="C30" s="268" t="s">
        <v>537</v>
      </c>
      <c r="D30" s="438"/>
      <c r="E30" s="281"/>
      <c r="F30" s="184"/>
      <c r="G30" s="434"/>
      <c r="H30" s="434"/>
      <c r="I30" s="434"/>
      <c r="J30" s="434"/>
      <c r="K30" s="434"/>
      <c r="L30" s="434"/>
    </row>
    <row r="31" spans="1:12" s="133" customFormat="1" ht="12.75" customHeight="1">
      <c r="A31" s="72" t="s">
        <v>83</v>
      </c>
      <c r="B31" s="179"/>
      <c r="C31" s="261" t="s">
        <v>538</v>
      </c>
      <c r="D31" s="261"/>
      <c r="E31" s="181"/>
      <c r="F31" s="184"/>
      <c r="G31" s="434"/>
      <c r="H31" s="434"/>
      <c r="I31" s="434"/>
      <c r="J31" s="434"/>
      <c r="K31" s="434"/>
      <c r="L31" s="434"/>
    </row>
    <row r="32" spans="1:12" s="133" customFormat="1" ht="12.75" customHeight="1">
      <c r="A32" s="72" t="s">
        <v>9</v>
      </c>
      <c r="B32" s="179"/>
      <c r="C32" s="261" t="s">
        <v>539</v>
      </c>
      <c r="D32" s="269"/>
      <c r="E32" s="255"/>
      <c r="F32" s="184"/>
      <c r="G32" s="434"/>
      <c r="H32" s="434"/>
      <c r="I32" s="434"/>
      <c r="J32" s="434"/>
      <c r="K32" s="434"/>
      <c r="L32" s="434"/>
    </row>
    <row r="33" spans="1:12" s="133" customFormat="1" ht="12.75" customHeight="1">
      <c r="A33" s="72" t="s">
        <v>10</v>
      </c>
      <c r="B33" s="179"/>
      <c r="C33" s="261" t="s">
        <v>540</v>
      </c>
      <c r="D33" s="261"/>
      <c r="E33" s="181"/>
      <c r="F33" s="184"/>
      <c r="G33" s="434"/>
      <c r="H33" s="434"/>
      <c r="I33" s="434"/>
      <c r="J33" s="434"/>
      <c r="K33" s="434"/>
      <c r="L33" s="434"/>
    </row>
    <row r="34" spans="1:12" s="133" customFormat="1" ht="12.75" customHeight="1">
      <c r="A34" s="72" t="s">
        <v>11</v>
      </c>
      <c r="B34" s="179"/>
      <c r="C34" s="261" t="s">
        <v>541</v>
      </c>
      <c r="D34" s="261"/>
      <c r="E34" s="181"/>
      <c r="F34" s="184"/>
      <c r="G34" s="434"/>
      <c r="H34" s="434"/>
      <c r="I34" s="434"/>
      <c r="J34" s="434"/>
      <c r="K34" s="434"/>
      <c r="L34" s="434"/>
    </row>
    <row r="35" spans="1:12" s="133" customFormat="1" ht="12.75" customHeight="1">
      <c r="A35" s="42" t="s">
        <v>43</v>
      </c>
      <c r="B35" s="187" t="s">
        <v>542</v>
      </c>
      <c r="C35" s="188"/>
      <c r="D35" s="188"/>
      <c r="E35" s="189"/>
      <c r="F35" s="184"/>
      <c r="G35" s="434">
        <f>SUM(G36:G41)</f>
        <v>0</v>
      </c>
      <c r="H35" s="434"/>
      <c r="I35" s="434">
        <f>SUM(I36:I41)</f>
        <v>0</v>
      </c>
      <c r="J35" s="434"/>
      <c r="K35" s="434"/>
      <c r="L35" s="434"/>
    </row>
    <row r="36" spans="1:12" s="133" customFormat="1" ht="12.75" customHeight="1">
      <c r="A36" s="72" t="s">
        <v>399</v>
      </c>
      <c r="B36" s="179"/>
      <c r="C36" s="180" t="s">
        <v>543</v>
      </c>
      <c r="D36" s="180"/>
      <c r="E36" s="182"/>
      <c r="F36" s="183"/>
      <c r="G36" s="434"/>
      <c r="H36" s="434"/>
      <c r="I36" s="434"/>
      <c r="J36" s="434"/>
      <c r="K36" s="434"/>
      <c r="L36" s="434"/>
    </row>
    <row r="37" spans="1:12" s="133" customFormat="1" ht="12.75" customHeight="1">
      <c r="A37" s="72" t="s">
        <v>401</v>
      </c>
      <c r="B37" s="179"/>
      <c r="C37" s="180" t="s">
        <v>544</v>
      </c>
      <c r="D37" s="180"/>
      <c r="E37" s="182"/>
      <c r="F37" s="183"/>
      <c r="G37" s="434"/>
      <c r="H37" s="434"/>
      <c r="I37" s="434"/>
      <c r="J37" s="434"/>
      <c r="K37" s="434"/>
      <c r="L37" s="434"/>
    </row>
    <row r="38" spans="1:12" s="133" customFormat="1" ht="24.75" customHeight="1">
      <c r="A38" s="72" t="s">
        <v>545</v>
      </c>
      <c r="B38" s="179"/>
      <c r="C38" s="578" t="s">
        <v>546</v>
      </c>
      <c r="D38" s="579"/>
      <c r="E38" s="580"/>
      <c r="F38" s="183"/>
      <c r="G38" s="434"/>
      <c r="H38" s="434"/>
      <c r="I38" s="434"/>
      <c r="J38" s="434"/>
      <c r="K38" s="434"/>
      <c r="L38" s="434"/>
    </row>
    <row r="39" spans="1:12" s="133" customFormat="1" ht="12.75" customHeight="1">
      <c r="A39" s="72" t="s">
        <v>405</v>
      </c>
      <c r="B39" s="179"/>
      <c r="C39" s="200" t="s">
        <v>547</v>
      </c>
      <c r="D39" s="137"/>
      <c r="E39" s="225"/>
      <c r="F39" s="183"/>
      <c r="G39" s="434"/>
      <c r="H39" s="434"/>
      <c r="I39" s="434"/>
      <c r="J39" s="434"/>
      <c r="K39" s="434"/>
      <c r="L39" s="434"/>
    </row>
    <row r="40" spans="1:12" s="133" customFormat="1" ht="15.75" customHeight="1">
      <c r="A40" s="72" t="s">
        <v>12</v>
      </c>
      <c r="B40" s="179"/>
      <c r="C40" s="532" t="s">
        <v>13</v>
      </c>
      <c r="D40" s="576"/>
      <c r="E40" s="577"/>
      <c r="F40" s="183"/>
      <c r="G40" s="434"/>
      <c r="H40" s="434"/>
      <c r="I40" s="434"/>
      <c r="J40" s="434"/>
      <c r="K40" s="434"/>
      <c r="L40" s="434"/>
    </row>
    <row r="41" spans="1:12" s="133" customFormat="1" ht="12.75" customHeight="1">
      <c r="A41" s="72" t="s">
        <v>14</v>
      </c>
      <c r="B41" s="179"/>
      <c r="C41" s="180" t="s">
        <v>549</v>
      </c>
      <c r="D41" s="180"/>
      <c r="E41" s="182"/>
      <c r="F41" s="183"/>
      <c r="G41" s="434"/>
      <c r="H41" s="434"/>
      <c r="I41" s="434"/>
      <c r="J41" s="434"/>
      <c r="K41" s="434"/>
      <c r="L41" s="434"/>
    </row>
    <row r="42" spans="1:12" s="133" customFormat="1" ht="12.75" customHeight="1">
      <c r="A42" s="42" t="s">
        <v>45</v>
      </c>
      <c r="B42" s="187" t="s">
        <v>550</v>
      </c>
      <c r="C42" s="188"/>
      <c r="D42" s="188"/>
      <c r="E42" s="189"/>
      <c r="F42" s="184"/>
      <c r="G42" s="434">
        <f>SUM(G43:G54)</f>
        <v>0</v>
      </c>
      <c r="H42" s="434"/>
      <c r="I42" s="434">
        <f>SUM(I43:I54)</f>
        <v>0</v>
      </c>
      <c r="J42" s="434"/>
      <c r="K42" s="434"/>
      <c r="L42" s="434"/>
    </row>
    <row r="43" spans="1:12" s="133" customFormat="1" ht="12.75" customHeight="1">
      <c r="A43" s="196" t="s">
        <v>427</v>
      </c>
      <c r="B43" s="190"/>
      <c r="C43" s="200" t="s">
        <v>241</v>
      </c>
      <c r="D43" s="270"/>
      <c r="E43" s="270"/>
      <c r="F43" s="201"/>
      <c r="G43" s="434"/>
      <c r="H43" s="434"/>
      <c r="I43" s="434"/>
      <c r="J43" s="434"/>
      <c r="K43" s="434"/>
      <c r="L43" s="434"/>
    </row>
    <row r="44" spans="1:12" s="133" customFormat="1" ht="12.75" customHeight="1">
      <c r="A44" s="196" t="s">
        <v>429</v>
      </c>
      <c r="B44" s="190"/>
      <c r="C44" s="191" t="s">
        <v>242</v>
      </c>
      <c r="D44" s="137"/>
      <c r="E44" s="137"/>
      <c r="F44" s="201"/>
      <c r="G44" s="434"/>
      <c r="H44" s="434"/>
      <c r="I44" s="434"/>
      <c r="J44" s="434"/>
      <c r="K44" s="434"/>
      <c r="L44" s="434"/>
    </row>
    <row r="45" spans="1:12" s="133" customFormat="1" ht="12.75" customHeight="1">
      <c r="A45" s="196" t="s">
        <v>431</v>
      </c>
      <c r="B45" s="190"/>
      <c r="C45" s="191" t="s">
        <v>262</v>
      </c>
      <c r="D45" s="137"/>
      <c r="E45" s="137"/>
      <c r="F45" s="201"/>
      <c r="G45" s="434"/>
      <c r="H45" s="434"/>
      <c r="I45" s="434"/>
      <c r="J45" s="434"/>
      <c r="K45" s="434"/>
      <c r="L45" s="434"/>
    </row>
    <row r="46" spans="1:12" s="133" customFormat="1" ht="12.75" customHeight="1">
      <c r="A46" s="196" t="s">
        <v>433</v>
      </c>
      <c r="B46" s="190"/>
      <c r="C46" s="191" t="s">
        <v>264</v>
      </c>
      <c r="D46" s="137"/>
      <c r="E46" s="137"/>
      <c r="F46" s="201"/>
      <c r="G46" s="434"/>
      <c r="H46" s="434"/>
      <c r="I46" s="434"/>
      <c r="J46" s="434"/>
      <c r="K46" s="434"/>
      <c r="L46" s="434"/>
    </row>
    <row r="47" spans="1:12" s="133" customFormat="1" ht="12.75" customHeight="1">
      <c r="A47" s="196" t="s">
        <v>435</v>
      </c>
      <c r="B47" s="190"/>
      <c r="C47" s="191" t="s">
        <v>266</v>
      </c>
      <c r="D47" s="137"/>
      <c r="E47" s="137"/>
      <c r="F47" s="184"/>
      <c r="G47" s="434"/>
      <c r="H47" s="434"/>
      <c r="I47" s="434"/>
      <c r="J47" s="434"/>
      <c r="K47" s="434"/>
      <c r="L47" s="434"/>
    </row>
    <row r="48" spans="1:12" s="133" customFormat="1" ht="12.75" customHeight="1">
      <c r="A48" s="196" t="s">
        <v>437</v>
      </c>
      <c r="B48" s="190"/>
      <c r="C48" s="200" t="s">
        <v>15</v>
      </c>
      <c r="D48" s="270"/>
      <c r="E48" s="270"/>
      <c r="F48" s="184"/>
      <c r="G48" s="434"/>
      <c r="H48" s="434"/>
      <c r="I48" s="434"/>
      <c r="J48" s="434"/>
      <c r="K48" s="434"/>
      <c r="L48" s="434"/>
    </row>
    <row r="49" spans="1:12" s="133" customFormat="1" ht="12.75" customHeight="1">
      <c r="A49" s="196" t="s">
        <v>551</v>
      </c>
      <c r="B49" s="190"/>
      <c r="C49" s="271" t="s">
        <v>269</v>
      </c>
      <c r="D49" s="225"/>
      <c r="E49" s="225"/>
      <c r="F49" s="184"/>
      <c r="G49" s="434"/>
      <c r="H49" s="434"/>
      <c r="I49" s="434"/>
      <c r="J49" s="434"/>
      <c r="K49" s="434"/>
      <c r="L49" s="434"/>
    </row>
    <row r="50" spans="1:12" s="133" customFormat="1" ht="12.75" customHeight="1">
      <c r="A50" s="196" t="s">
        <v>552</v>
      </c>
      <c r="B50" s="190"/>
      <c r="C50" s="271" t="s">
        <v>249</v>
      </c>
      <c r="D50" s="225"/>
      <c r="E50" s="225"/>
      <c r="F50" s="184"/>
      <c r="G50" s="434"/>
      <c r="H50" s="434"/>
      <c r="I50" s="434"/>
      <c r="J50" s="434"/>
      <c r="K50" s="434"/>
      <c r="L50" s="434"/>
    </row>
    <row r="51" spans="1:12" s="133" customFormat="1" ht="12.75" customHeight="1">
      <c r="A51" s="196" t="s">
        <v>553</v>
      </c>
      <c r="B51" s="190"/>
      <c r="C51" s="271" t="s">
        <v>251</v>
      </c>
      <c r="D51" s="225"/>
      <c r="E51" s="225"/>
      <c r="F51" s="184"/>
      <c r="G51" s="434"/>
      <c r="H51" s="434"/>
      <c r="I51" s="434"/>
      <c r="J51" s="434"/>
      <c r="K51" s="434"/>
      <c r="L51" s="434"/>
    </row>
    <row r="52" spans="1:12" s="133" customFormat="1" ht="12.75" customHeight="1">
      <c r="A52" s="196" t="s">
        <v>554</v>
      </c>
      <c r="B52" s="190"/>
      <c r="C52" s="271" t="s">
        <v>273</v>
      </c>
      <c r="D52" s="225"/>
      <c r="E52" s="225"/>
      <c r="F52" s="184"/>
      <c r="G52" s="434"/>
      <c r="H52" s="434"/>
      <c r="I52" s="434"/>
      <c r="J52" s="434"/>
      <c r="K52" s="434"/>
      <c r="L52" s="434"/>
    </row>
    <row r="53" spans="1:12" s="133" customFormat="1" ht="12.75" customHeight="1">
      <c r="A53" s="196" t="s">
        <v>555</v>
      </c>
      <c r="B53" s="190"/>
      <c r="C53" s="271" t="s">
        <v>16</v>
      </c>
      <c r="D53" s="225"/>
      <c r="E53" s="225"/>
      <c r="F53" s="184"/>
      <c r="G53" s="434"/>
      <c r="H53" s="434"/>
      <c r="I53" s="434"/>
      <c r="J53" s="434"/>
      <c r="K53" s="434"/>
      <c r="L53" s="434"/>
    </row>
    <row r="54" spans="1:12" s="133" customFormat="1" ht="12.75" customHeight="1">
      <c r="A54" s="196" t="s">
        <v>556</v>
      </c>
      <c r="B54" s="190"/>
      <c r="C54" s="271" t="s">
        <v>277</v>
      </c>
      <c r="D54" s="225"/>
      <c r="E54" s="225"/>
      <c r="F54" s="184"/>
      <c r="G54" s="434"/>
      <c r="H54" s="434"/>
      <c r="I54" s="434"/>
      <c r="J54" s="434"/>
      <c r="K54" s="434"/>
      <c r="L54" s="434"/>
    </row>
    <row r="55" spans="1:12" s="133" customFormat="1" ht="24.75" customHeight="1">
      <c r="A55" s="36" t="s">
        <v>49</v>
      </c>
      <c r="B55" s="571" t="s">
        <v>557</v>
      </c>
      <c r="C55" s="575"/>
      <c r="D55" s="573"/>
      <c r="E55" s="574"/>
      <c r="F55" s="183"/>
      <c r="G55" s="434">
        <f>SUM(G56:G61)</f>
        <v>0</v>
      </c>
      <c r="H55" s="434"/>
      <c r="I55" s="434">
        <f>SUM(I56:I61)</f>
        <v>0</v>
      </c>
      <c r="J55" s="434"/>
      <c r="K55" s="434"/>
      <c r="L55" s="434"/>
    </row>
    <row r="56" spans="1:12" s="133" customFormat="1" ht="24.75" customHeight="1">
      <c r="A56" s="42" t="s">
        <v>41</v>
      </c>
      <c r="B56" s="528" t="s">
        <v>558</v>
      </c>
      <c r="C56" s="578"/>
      <c r="D56" s="578"/>
      <c r="E56" s="581"/>
      <c r="F56" s="184"/>
      <c r="G56" s="434"/>
      <c r="H56" s="434"/>
      <c r="I56" s="434"/>
      <c r="J56" s="434"/>
      <c r="K56" s="434"/>
      <c r="L56" s="434"/>
    </row>
    <row r="57" spans="1:12" s="133" customFormat="1" ht="24.75" customHeight="1">
      <c r="A57" s="42" t="s">
        <v>43</v>
      </c>
      <c r="B57" s="586" t="s">
        <v>559</v>
      </c>
      <c r="C57" s="529"/>
      <c r="D57" s="529"/>
      <c r="E57" s="530"/>
      <c r="F57" s="184"/>
      <c r="G57" s="434"/>
      <c r="H57" s="434"/>
      <c r="I57" s="434"/>
      <c r="J57" s="434"/>
      <c r="K57" s="434"/>
      <c r="L57" s="434"/>
    </row>
    <row r="58" spans="1:12" s="133" customFormat="1" ht="12.75" customHeight="1">
      <c r="A58" s="42" t="s">
        <v>45</v>
      </c>
      <c r="B58" s="586" t="s">
        <v>560</v>
      </c>
      <c r="C58" s="529"/>
      <c r="D58" s="573"/>
      <c r="E58" s="574"/>
      <c r="F58" s="184"/>
      <c r="G58" s="434"/>
      <c r="H58" s="434"/>
      <c r="I58" s="434"/>
      <c r="J58" s="434"/>
      <c r="K58" s="434"/>
      <c r="L58" s="434"/>
    </row>
    <row r="59" spans="1:12" s="212" customFormat="1" ht="12.75" customHeight="1">
      <c r="A59" s="64" t="s">
        <v>52</v>
      </c>
      <c r="B59" s="209" t="s">
        <v>17</v>
      </c>
      <c r="C59" s="210"/>
      <c r="D59" s="210"/>
      <c r="E59" s="211"/>
      <c r="F59" s="439"/>
      <c r="G59" s="435"/>
      <c r="H59" s="435"/>
      <c r="I59" s="435"/>
      <c r="J59" s="435"/>
      <c r="K59" s="435"/>
      <c r="L59" s="435"/>
    </row>
    <row r="60" spans="1:12" s="212" customFormat="1" ht="24.75" customHeight="1">
      <c r="A60" s="64" t="s">
        <v>18</v>
      </c>
      <c r="B60" s="531" t="s">
        <v>19</v>
      </c>
      <c r="C60" s="532"/>
      <c r="D60" s="558"/>
      <c r="E60" s="559"/>
      <c r="F60" s="439"/>
      <c r="G60" s="435"/>
      <c r="H60" s="435"/>
      <c r="I60" s="435"/>
      <c r="J60" s="435"/>
      <c r="K60" s="435"/>
      <c r="L60" s="435"/>
    </row>
    <row r="61" spans="1:12" s="212" customFormat="1" ht="18.75" customHeight="1">
      <c r="A61" s="64" t="s">
        <v>20</v>
      </c>
      <c r="B61" s="531" t="s">
        <v>21</v>
      </c>
      <c r="C61" s="532"/>
      <c r="D61" s="576"/>
      <c r="E61" s="577"/>
      <c r="F61" s="439"/>
      <c r="G61" s="435"/>
      <c r="H61" s="435"/>
      <c r="I61" s="435"/>
      <c r="J61" s="435"/>
      <c r="K61" s="435"/>
      <c r="L61" s="435"/>
    </row>
    <row r="62" spans="1:12" s="212" customFormat="1" ht="24.75" customHeight="1">
      <c r="A62" s="171" t="s">
        <v>54</v>
      </c>
      <c r="B62" s="582" t="s">
        <v>566</v>
      </c>
      <c r="C62" s="583"/>
      <c r="D62" s="584"/>
      <c r="E62" s="585"/>
      <c r="F62" s="203"/>
      <c r="G62" s="435">
        <f>SUM(G63:G66,G71,G72,G73)</f>
        <v>0</v>
      </c>
      <c r="H62" s="435"/>
      <c r="I62" s="435">
        <f>SUM(I63:I66,I71,I72,I73)</f>
        <v>0</v>
      </c>
      <c r="J62" s="435"/>
      <c r="K62" s="435"/>
      <c r="L62" s="435"/>
    </row>
    <row r="63" spans="1:12" s="212" customFormat="1" ht="12.75" customHeight="1">
      <c r="A63" s="64" t="s">
        <v>41</v>
      </c>
      <c r="B63" s="202" t="s">
        <v>567</v>
      </c>
      <c r="C63" s="190"/>
      <c r="D63" s="190"/>
      <c r="E63" s="203"/>
      <c r="F63" s="203"/>
      <c r="G63" s="435"/>
      <c r="H63" s="435"/>
      <c r="I63" s="435"/>
      <c r="J63" s="435"/>
      <c r="K63" s="435"/>
      <c r="L63" s="435"/>
    </row>
    <row r="64" spans="1:12" s="212" customFormat="1" ht="12.75" customHeight="1">
      <c r="A64" s="64" t="s">
        <v>43</v>
      </c>
      <c r="B64" s="209" t="s">
        <v>22</v>
      </c>
      <c r="C64" s="440"/>
      <c r="D64" s="210"/>
      <c r="E64" s="211"/>
      <c r="F64" s="203"/>
      <c r="G64" s="435"/>
      <c r="H64" s="435"/>
      <c r="I64" s="435"/>
      <c r="J64" s="435"/>
      <c r="K64" s="435"/>
      <c r="L64" s="435"/>
    </row>
    <row r="65" spans="1:12" s="212" customFormat="1" ht="24.75" customHeight="1">
      <c r="A65" s="64" t="s">
        <v>45</v>
      </c>
      <c r="B65" s="531" t="s">
        <v>568</v>
      </c>
      <c r="C65" s="532"/>
      <c r="D65" s="584"/>
      <c r="E65" s="585"/>
      <c r="F65" s="203"/>
      <c r="G65" s="435"/>
      <c r="H65" s="435"/>
      <c r="I65" s="435"/>
      <c r="J65" s="435"/>
      <c r="K65" s="435"/>
      <c r="L65" s="435"/>
    </row>
    <row r="66" spans="1:12" s="212" customFormat="1" ht="30" customHeight="1">
      <c r="A66" s="64" t="s">
        <v>445</v>
      </c>
      <c r="B66" s="531" t="s">
        <v>23</v>
      </c>
      <c r="C66" s="557"/>
      <c r="D66" s="558"/>
      <c r="E66" s="559"/>
      <c r="F66" s="203"/>
      <c r="G66" s="435">
        <f>SUM(G67:G70)</f>
        <v>0</v>
      </c>
      <c r="H66" s="435"/>
      <c r="I66" s="435">
        <f>SUM(I67:I70)</f>
        <v>0</v>
      </c>
      <c r="J66" s="435"/>
      <c r="K66" s="435"/>
      <c r="L66" s="435"/>
    </row>
    <row r="67" spans="1:12" s="212" customFormat="1" ht="12.75">
      <c r="A67" s="196" t="s">
        <v>474</v>
      </c>
      <c r="B67" s="220"/>
      <c r="C67" s="441"/>
      <c r="D67" s="191" t="s">
        <v>532</v>
      </c>
      <c r="E67" s="137"/>
      <c r="F67" s="439"/>
      <c r="G67" s="435"/>
      <c r="H67" s="435"/>
      <c r="I67" s="435"/>
      <c r="J67" s="435"/>
      <c r="K67" s="435"/>
      <c r="L67" s="435"/>
    </row>
    <row r="68" spans="1:12" s="212" customFormat="1" ht="12.75" customHeight="1">
      <c r="A68" s="196" t="s">
        <v>476</v>
      </c>
      <c r="B68" s="190"/>
      <c r="C68" s="442"/>
      <c r="D68" s="191" t="s">
        <v>443</v>
      </c>
      <c r="E68" s="137"/>
      <c r="F68" s="203"/>
      <c r="G68" s="435"/>
      <c r="H68" s="435"/>
      <c r="I68" s="435"/>
      <c r="J68" s="435"/>
      <c r="K68" s="435"/>
      <c r="L68" s="435"/>
    </row>
    <row r="69" spans="1:12" s="212" customFormat="1" ht="24.75" customHeight="1">
      <c r="A69" s="196" t="s">
        <v>564</v>
      </c>
      <c r="B69" s="190"/>
      <c r="C69" s="200"/>
      <c r="D69" s="532" t="s">
        <v>24</v>
      </c>
      <c r="E69" s="559"/>
      <c r="F69" s="443"/>
      <c r="G69" s="435"/>
      <c r="H69" s="435"/>
      <c r="I69" s="435"/>
      <c r="J69" s="435"/>
      <c r="K69" s="435"/>
      <c r="L69" s="435"/>
    </row>
    <row r="70" spans="1:12" s="212" customFormat="1" ht="12.75" customHeight="1">
      <c r="A70" s="196" t="s">
        <v>569</v>
      </c>
      <c r="B70" s="190"/>
      <c r="C70" s="200"/>
      <c r="D70" s="191" t="s">
        <v>25</v>
      </c>
      <c r="E70" s="225"/>
      <c r="F70" s="203"/>
      <c r="G70" s="435"/>
      <c r="H70" s="435"/>
      <c r="I70" s="435"/>
      <c r="J70" s="435"/>
      <c r="K70" s="435"/>
      <c r="L70" s="435"/>
    </row>
    <row r="71" spans="1:12" s="133" customFormat="1" ht="36" customHeight="1">
      <c r="A71" s="72" t="s">
        <v>89</v>
      </c>
      <c r="B71" s="531" t="s">
        <v>26</v>
      </c>
      <c r="C71" s="557"/>
      <c r="D71" s="558"/>
      <c r="E71" s="559"/>
      <c r="F71" s="201"/>
      <c r="G71" s="434"/>
      <c r="H71" s="434"/>
      <c r="I71" s="434"/>
      <c r="J71" s="434"/>
      <c r="K71" s="434"/>
      <c r="L71" s="434"/>
    </row>
    <row r="72" spans="1:12" s="133" customFormat="1" ht="12.75">
      <c r="A72" s="72" t="s">
        <v>91</v>
      </c>
      <c r="B72" s="28" t="s">
        <v>571</v>
      </c>
      <c r="C72" s="261"/>
      <c r="D72" s="280"/>
      <c r="E72" s="263"/>
      <c r="F72" s="201"/>
      <c r="G72" s="434"/>
      <c r="H72" s="434"/>
      <c r="I72" s="434"/>
      <c r="J72" s="434"/>
      <c r="K72" s="434"/>
      <c r="L72" s="434"/>
    </row>
    <row r="73" spans="1:12" s="133" customFormat="1" ht="12.75">
      <c r="A73" s="72" t="s">
        <v>93</v>
      </c>
      <c r="B73" s="28" t="s">
        <v>572</v>
      </c>
      <c r="C73" s="261"/>
      <c r="D73" s="281"/>
      <c r="E73" s="282"/>
      <c r="F73" s="201"/>
      <c r="G73" s="434"/>
      <c r="H73" s="434"/>
      <c r="I73" s="434"/>
      <c r="J73" s="434"/>
      <c r="K73" s="434"/>
      <c r="L73" s="434"/>
    </row>
    <row r="74" spans="1:12" s="133" customFormat="1" ht="39" customHeight="1">
      <c r="A74" s="36" t="s">
        <v>56</v>
      </c>
      <c r="B74" s="560" t="s">
        <v>573</v>
      </c>
      <c r="C74" s="561"/>
      <c r="D74" s="561"/>
      <c r="E74" s="562"/>
      <c r="F74" s="193"/>
      <c r="G74" s="434"/>
      <c r="H74" s="434"/>
      <c r="I74" s="434"/>
      <c r="J74" s="434"/>
      <c r="K74" s="434"/>
      <c r="L74" s="434"/>
    </row>
    <row r="75" spans="1:12" s="133" customFormat="1" ht="24.75" customHeight="1">
      <c r="A75" s="36"/>
      <c r="B75" s="571" t="s">
        <v>574</v>
      </c>
      <c r="C75" s="572"/>
      <c r="D75" s="573"/>
      <c r="E75" s="574"/>
      <c r="F75" s="193"/>
      <c r="G75" s="434">
        <f>SUM(G22,G55,G62)</f>
        <v>0</v>
      </c>
      <c r="H75" s="272"/>
      <c r="I75" s="434">
        <f>SUM(I23-I35-I42-I55+I62)</f>
        <v>0</v>
      </c>
      <c r="J75" s="434">
        <f>SUM(J22,J55,J62)</f>
        <v>0</v>
      </c>
      <c r="K75" s="434"/>
      <c r="L75" s="434"/>
    </row>
    <row r="76" spans="1:12" s="133" customFormat="1" ht="24.75" customHeight="1">
      <c r="A76" s="241"/>
      <c r="B76" s="571" t="s">
        <v>575</v>
      </c>
      <c r="C76" s="575"/>
      <c r="D76" s="573"/>
      <c r="E76" s="574"/>
      <c r="F76" s="184"/>
      <c r="G76" s="434"/>
      <c r="H76" s="434"/>
      <c r="I76" s="434"/>
      <c r="J76" s="434"/>
      <c r="K76" s="434"/>
      <c r="L76" s="434"/>
    </row>
    <row r="77" spans="1:12" s="133" customFormat="1" ht="24.75" customHeight="1">
      <c r="A77" s="283"/>
      <c r="B77" s="565" t="s">
        <v>576</v>
      </c>
      <c r="C77" s="566"/>
      <c r="D77" s="567"/>
      <c r="E77" s="568"/>
      <c r="F77" s="184"/>
      <c r="G77" s="434">
        <f>SUM(G75:G76)</f>
        <v>0</v>
      </c>
      <c r="H77" s="434"/>
      <c r="I77" s="434">
        <f>SUM(I75:I76)</f>
        <v>0</v>
      </c>
      <c r="J77" s="434"/>
      <c r="K77" s="434"/>
      <c r="L77" s="434"/>
    </row>
    <row r="78" spans="1:11" s="133" customFormat="1" ht="12.75">
      <c r="A78" s="226"/>
      <c r="B78" s="131"/>
      <c r="C78" s="131"/>
      <c r="D78" s="131"/>
      <c r="E78" s="131"/>
      <c r="F78" s="131"/>
      <c r="G78" s="168"/>
      <c r="H78" s="168"/>
      <c r="I78" s="168"/>
      <c r="J78" s="168"/>
      <c r="K78" s="168"/>
    </row>
    <row r="79" spans="1:11" s="133" customFormat="1" ht="12.75">
      <c r="A79" s="226"/>
      <c r="B79" s="131"/>
      <c r="C79" s="131"/>
      <c r="D79" s="131"/>
      <c r="E79" s="131"/>
      <c r="F79" s="131"/>
      <c r="G79" s="168"/>
      <c r="H79" s="168"/>
      <c r="I79" s="168"/>
      <c r="J79" s="168"/>
      <c r="K79" s="168"/>
    </row>
    <row r="80" spans="1:11" s="133" customFormat="1" ht="12.75">
      <c r="A80" s="34" t="s">
        <v>27</v>
      </c>
      <c r="B80" s="250"/>
      <c r="C80" s="250"/>
      <c r="D80" s="250"/>
      <c r="E80" s="250"/>
      <c r="F80" s="250"/>
      <c r="G80" s="250"/>
      <c r="H80" s="285"/>
      <c r="I80" s="75"/>
      <c r="J80" s="250" t="s">
        <v>28</v>
      </c>
      <c r="K80" s="250"/>
    </row>
    <row r="81" spans="1:11" s="133" customFormat="1" ht="13.5" customHeight="1">
      <c r="A81" s="569" t="s">
        <v>29</v>
      </c>
      <c r="B81" s="569"/>
      <c r="C81" s="569"/>
      <c r="D81" s="569"/>
      <c r="E81" s="569"/>
      <c r="F81" s="569"/>
      <c r="G81" s="569"/>
      <c r="H81" s="430" t="s">
        <v>577</v>
      </c>
      <c r="I81" s="170"/>
      <c r="J81" s="570" t="s">
        <v>66</v>
      </c>
      <c r="K81" s="570"/>
    </row>
    <row r="82" spans="1:5" s="133" customFormat="1" ht="12.75">
      <c r="A82" s="539" t="s">
        <v>30</v>
      </c>
      <c r="B82" s="539"/>
      <c r="C82" s="539"/>
      <c r="D82" s="539"/>
      <c r="E82" s="539"/>
    </row>
    <row r="83" s="133" customFormat="1" ht="12.75"/>
    <row r="84" spans="1:12" s="133" customFormat="1" ht="12.75">
      <c r="A84" s="304" t="s">
        <v>27</v>
      </c>
      <c r="B84" s="444"/>
      <c r="C84" s="444"/>
      <c r="D84" s="444"/>
      <c r="E84" s="444"/>
      <c r="F84" s="444"/>
      <c r="G84" s="444"/>
      <c r="H84" s="445"/>
      <c r="I84" s="446"/>
      <c r="J84" s="444" t="s">
        <v>28</v>
      </c>
      <c r="K84" s="444"/>
      <c r="L84" s="212"/>
    </row>
    <row r="85" spans="1:12" s="133" customFormat="1" ht="12.75">
      <c r="A85" s="563" t="s">
        <v>31</v>
      </c>
      <c r="B85" s="563"/>
      <c r="C85" s="563"/>
      <c r="D85" s="563"/>
      <c r="E85" s="563"/>
      <c r="F85" s="563"/>
      <c r="G85" s="563"/>
      <c r="H85" s="259" t="s">
        <v>577</v>
      </c>
      <c r="I85" s="428"/>
      <c r="J85" s="564" t="s">
        <v>66</v>
      </c>
      <c r="K85" s="564"/>
      <c r="L85" s="212"/>
    </row>
    <row r="86" s="133" customFormat="1" ht="12.75">
      <c r="F86" s="168"/>
    </row>
    <row r="87" s="133" customFormat="1" ht="12.75">
      <c r="F87" s="168"/>
    </row>
    <row r="88" s="133" customFormat="1" ht="12.75">
      <c r="F88" s="168"/>
    </row>
    <row r="89" s="133" customFormat="1" ht="12.75">
      <c r="F89" s="168"/>
    </row>
    <row r="90" s="133" customFormat="1" ht="12.75">
      <c r="F90" s="168"/>
    </row>
    <row r="91" s="133" customFormat="1" ht="12.75">
      <c r="F91" s="168"/>
    </row>
    <row r="92" s="133" customFormat="1" ht="12.75">
      <c r="F92" s="168"/>
    </row>
    <row r="93" s="133" customFormat="1" ht="12.75">
      <c r="F93" s="168"/>
    </row>
    <row r="94" s="133" customFormat="1" ht="12.75">
      <c r="F94" s="168"/>
    </row>
    <row r="95" s="133" customFormat="1" ht="12.75">
      <c r="F95" s="168"/>
    </row>
    <row r="96" s="133" customFormat="1" ht="12.75">
      <c r="F96" s="168"/>
    </row>
    <row r="97" s="133" customFormat="1" ht="12.75">
      <c r="F97" s="168"/>
    </row>
    <row r="98" s="133" customFormat="1" ht="12.75">
      <c r="F98" s="168"/>
    </row>
    <row r="99" s="133" customFormat="1" ht="12.75">
      <c r="F99" s="168"/>
    </row>
    <row r="100" s="133" customFormat="1" ht="12.75">
      <c r="F100" s="168"/>
    </row>
    <row r="101" s="133" customFormat="1" ht="12.75">
      <c r="F101" s="168"/>
    </row>
    <row r="102" s="133" customFormat="1" ht="12.75">
      <c r="F102" s="168"/>
    </row>
    <row r="103" s="133" customFormat="1" ht="12.75">
      <c r="F103" s="168"/>
    </row>
    <row r="104" s="133" customFormat="1" ht="12.75">
      <c r="F104" s="168"/>
    </row>
    <row r="105" s="133" customFormat="1" ht="12.75">
      <c r="F105" s="168"/>
    </row>
    <row r="106" s="133" customFormat="1" ht="12.75">
      <c r="F106" s="168"/>
    </row>
  </sheetData>
  <sheetProtection/>
  <mergeCells count="42">
    <mergeCell ref="A5:L6"/>
    <mergeCell ref="A7:L7"/>
    <mergeCell ref="A8:L8"/>
    <mergeCell ref="A9:L9"/>
    <mergeCell ref="G19:I19"/>
    <mergeCell ref="J19:L19"/>
    <mergeCell ref="A10:L11"/>
    <mergeCell ref="A12:F12"/>
    <mergeCell ref="A13:L13"/>
    <mergeCell ref="A14:L14"/>
    <mergeCell ref="A16:L16"/>
    <mergeCell ref="A17:L17"/>
    <mergeCell ref="F18:L18"/>
    <mergeCell ref="A19:A20"/>
    <mergeCell ref="B19:E20"/>
    <mergeCell ref="F19:F20"/>
    <mergeCell ref="B57:E57"/>
    <mergeCell ref="B58:E58"/>
    <mergeCell ref="B21:E21"/>
    <mergeCell ref="B22:E22"/>
    <mergeCell ref="B24:E24"/>
    <mergeCell ref="D27:E27"/>
    <mergeCell ref="B75:E75"/>
    <mergeCell ref="B76:E76"/>
    <mergeCell ref="B60:E60"/>
    <mergeCell ref="B61:E61"/>
    <mergeCell ref="C38:E38"/>
    <mergeCell ref="C40:E40"/>
    <mergeCell ref="B55:E55"/>
    <mergeCell ref="B56:E56"/>
    <mergeCell ref="B62:E62"/>
    <mergeCell ref="B65:E65"/>
    <mergeCell ref="B66:E66"/>
    <mergeCell ref="D69:E69"/>
    <mergeCell ref="B71:E71"/>
    <mergeCell ref="B74:E74"/>
    <mergeCell ref="A85:G85"/>
    <mergeCell ref="J85:K85"/>
    <mergeCell ref="B77:E77"/>
    <mergeCell ref="A81:G81"/>
    <mergeCell ref="J81:K81"/>
    <mergeCell ref="A82:E82"/>
  </mergeCells>
  <printOptions/>
  <pageMargins left="0.15748031496062992" right="0.15748031496062992" top="0.3937007874015748" bottom="0.3937007874015748" header="0.5118110236220472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J119"/>
  <sheetViews>
    <sheetView zoomScalePageLayoutView="0" workbookViewId="0" topLeftCell="A76">
      <selection activeCell="A8" sqref="A8:J8"/>
    </sheetView>
  </sheetViews>
  <sheetFormatPr defaultColWidth="9.140625" defaultRowHeight="12.75"/>
  <cols>
    <col min="1" max="1" width="5.140625" style="35" customWidth="1"/>
    <col min="2" max="3" width="1.28515625" style="133" customWidth="1"/>
    <col min="4" max="4" width="2.7109375" style="133" customWidth="1"/>
    <col min="5" max="5" width="29.421875" style="133" customWidth="1"/>
    <col min="6" max="6" width="8.28125" style="168" customWidth="1"/>
    <col min="7" max="7" width="12.421875" style="35" customWidth="1"/>
    <col min="8" max="8" width="9.421875" style="35" customWidth="1"/>
    <col min="9" max="9" width="11.8515625" style="35" customWidth="1"/>
    <col min="10" max="10" width="10.28125" style="35" customWidth="1"/>
    <col min="11" max="16384" width="9.140625" style="35" customWidth="1"/>
  </cols>
  <sheetData>
    <row r="1" spans="7:10" ht="12.75">
      <c r="G1" s="248"/>
      <c r="H1" s="254" t="s">
        <v>524</v>
      </c>
      <c r="I1" s="248"/>
      <c r="J1" s="248"/>
    </row>
    <row r="2" spans="7:10" ht="12.75">
      <c r="G2" s="248"/>
      <c r="H2" s="254" t="s">
        <v>123</v>
      </c>
      <c r="I2" s="248"/>
      <c r="J2" s="248"/>
    </row>
    <row r="4" spans="1:10" ht="12.75">
      <c r="A4" s="538" t="s">
        <v>525</v>
      </c>
      <c r="B4" s="538"/>
      <c r="C4" s="538"/>
      <c r="D4" s="538"/>
      <c r="E4" s="538"/>
      <c r="F4" s="538"/>
      <c r="G4" s="538"/>
      <c r="H4" s="538"/>
      <c r="I4" s="538"/>
      <c r="J4" s="538"/>
    </row>
    <row r="5" spans="1:10" ht="12.75">
      <c r="A5" s="538"/>
      <c r="B5" s="538"/>
      <c r="C5" s="538"/>
      <c r="D5" s="538"/>
      <c r="E5" s="538"/>
      <c r="F5" s="538"/>
      <c r="G5" s="538"/>
      <c r="H5" s="538"/>
      <c r="I5" s="538"/>
      <c r="J5" s="538"/>
    </row>
    <row r="6" spans="1:10" ht="12.75" customHeight="1">
      <c r="A6" s="615"/>
      <c r="B6" s="615"/>
      <c r="C6" s="615"/>
      <c r="D6" s="615"/>
      <c r="E6" s="615"/>
      <c r="F6" s="615"/>
      <c r="G6" s="615"/>
      <c r="H6" s="615"/>
      <c r="I6" s="615"/>
      <c r="J6" s="615"/>
    </row>
    <row r="7" spans="1:10" ht="12.75">
      <c r="A7" s="616" t="s">
        <v>32</v>
      </c>
      <c r="B7" s="616"/>
      <c r="C7" s="616"/>
      <c r="D7" s="616"/>
      <c r="E7" s="616"/>
      <c r="F7" s="616"/>
      <c r="G7" s="616"/>
      <c r="H7" s="616"/>
      <c r="I7" s="616"/>
      <c r="J7" s="616"/>
    </row>
    <row r="8" spans="1:10" ht="12.75" customHeight="1">
      <c r="A8" s="615"/>
      <c r="B8" s="615"/>
      <c r="C8" s="615"/>
      <c r="D8" s="615"/>
      <c r="E8" s="615"/>
      <c r="F8" s="615"/>
      <c r="G8" s="615"/>
      <c r="H8" s="615"/>
      <c r="I8" s="615"/>
      <c r="J8" s="615"/>
    </row>
    <row r="9" spans="1:10" ht="12.75">
      <c r="A9" s="617" t="s">
        <v>578</v>
      </c>
      <c r="B9" s="617"/>
      <c r="C9" s="617"/>
      <c r="D9" s="617"/>
      <c r="E9" s="617"/>
      <c r="F9" s="617"/>
      <c r="G9" s="617"/>
      <c r="H9" s="617"/>
      <c r="I9" s="617"/>
      <c r="J9" s="617"/>
    </row>
    <row r="10" spans="1:10" ht="12.75">
      <c r="A10" s="541"/>
      <c r="B10" s="541"/>
      <c r="C10" s="541"/>
      <c r="D10" s="541"/>
      <c r="E10" s="541"/>
      <c r="F10" s="541"/>
      <c r="G10" s="541"/>
      <c r="H10" s="541"/>
      <c r="I10" s="541"/>
      <c r="J10" s="541"/>
    </row>
    <row r="11" spans="1:6" ht="0.75" customHeight="1">
      <c r="A11" s="539"/>
      <c r="B11" s="539"/>
      <c r="C11" s="539"/>
      <c r="D11" s="539"/>
      <c r="E11" s="539"/>
      <c r="F11" s="539"/>
    </row>
    <row r="12" spans="1:10" ht="12.75">
      <c r="A12" s="538" t="s">
        <v>526</v>
      </c>
      <c r="B12" s="538"/>
      <c r="C12" s="538"/>
      <c r="D12" s="538"/>
      <c r="E12" s="538"/>
      <c r="F12" s="538"/>
      <c r="G12" s="538"/>
      <c r="H12" s="538"/>
      <c r="I12" s="538"/>
      <c r="J12" s="538"/>
    </row>
    <row r="13" spans="1:10" ht="12.75">
      <c r="A13" s="538" t="s">
        <v>579</v>
      </c>
      <c r="B13" s="538"/>
      <c r="C13" s="538"/>
      <c r="D13" s="538"/>
      <c r="E13" s="538"/>
      <c r="F13" s="538"/>
      <c r="G13" s="538"/>
      <c r="H13" s="538"/>
      <c r="I13" s="538"/>
      <c r="J13" s="538"/>
    </row>
    <row r="14" spans="1:10" ht="12.75">
      <c r="A14" s="135"/>
      <c r="B14" s="136"/>
      <c r="C14" s="136"/>
      <c r="D14" s="136"/>
      <c r="E14" s="136"/>
      <c r="F14" s="136"/>
      <c r="G14" s="134"/>
      <c r="H14" s="134"/>
      <c r="I14" s="134"/>
      <c r="J14" s="134"/>
    </row>
    <row r="15" spans="1:10" ht="12.75">
      <c r="A15" s="618" t="s">
        <v>598</v>
      </c>
      <c r="B15" s="619"/>
      <c r="C15" s="619"/>
      <c r="D15" s="619"/>
      <c r="E15" s="619"/>
      <c r="F15" s="619"/>
      <c r="G15" s="619"/>
      <c r="H15" s="619"/>
      <c r="I15" s="619"/>
      <c r="J15" s="619"/>
    </row>
    <row r="16" spans="1:10" ht="6.75" customHeight="1">
      <c r="A16" s="620" t="s">
        <v>34</v>
      </c>
      <c r="B16" s="527"/>
      <c r="C16" s="527"/>
      <c r="D16" s="527"/>
      <c r="E16" s="527"/>
      <c r="F16" s="527"/>
      <c r="G16" s="527"/>
      <c r="H16" s="527"/>
      <c r="I16" s="527"/>
      <c r="J16" s="527"/>
    </row>
    <row r="17" spans="1:10" ht="12.75" hidden="1">
      <c r="A17" s="135"/>
      <c r="B17" s="170"/>
      <c r="C17" s="170"/>
      <c r="D17" s="170"/>
      <c r="E17" s="170"/>
      <c r="F17" s="546" t="s">
        <v>580</v>
      </c>
      <c r="G17" s="546"/>
      <c r="H17" s="546"/>
      <c r="I17" s="546"/>
      <c r="J17" s="546"/>
    </row>
    <row r="18" spans="1:10" ht="24.75" customHeight="1">
      <c r="A18" s="593" t="s">
        <v>35</v>
      </c>
      <c r="B18" s="595" t="s">
        <v>36</v>
      </c>
      <c r="C18" s="596"/>
      <c r="D18" s="596"/>
      <c r="E18" s="597"/>
      <c r="F18" s="601" t="s">
        <v>389</v>
      </c>
      <c r="G18" s="603" t="s">
        <v>37</v>
      </c>
      <c r="H18" s="605"/>
      <c r="I18" s="603" t="s">
        <v>38</v>
      </c>
      <c r="J18" s="605"/>
    </row>
    <row r="19" spans="1:10" ht="38.25" customHeight="1">
      <c r="A19" s="594"/>
      <c r="B19" s="598"/>
      <c r="C19" s="599"/>
      <c r="D19" s="599"/>
      <c r="E19" s="600"/>
      <c r="F19" s="602"/>
      <c r="G19" s="36" t="s">
        <v>527</v>
      </c>
      <c r="H19" s="36" t="s">
        <v>528</v>
      </c>
      <c r="I19" s="36" t="s">
        <v>527</v>
      </c>
      <c r="J19" s="36" t="s">
        <v>528</v>
      </c>
    </row>
    <row r="20" spans="1:10" ht="12.75" customHeight="1">
      <c r="A20" s="171">
        <v>1</v>
      </c>
      <c r="B20" s="587">
        <v>2</v>
      </c>
      <c r="C20" s="588"/>
      <c r="D20" s="588"/>
      <c r="E20" s="589"/>
      <c r="F20" s="172" t="s">
        <v>529</v>
      </c>
      <c r="G20" s="36">
        <v>4</v>
      </c>
      <c r="H20" s="36">
        <v>5</v>
      </c>
      <c r="I20" s="36">
        <v>6</v>
      </c>
      <c r="J20" s="36">
        <v>7</v>
      </c>
    </row>
    <row r="21" spans="1:10" s="133" customFormat="1" ht="24.75" customHeight="1">
      <c r="A21" s="36" t="s">
        <v>39</v>
      </c>
      <c r="B21" s="571" t="s">
        <v>257</v>
      </c>
      <c r="C21" s="575"/>
      <c r="D21" s="575"/>
      <c r="E21" s="613"/>
      <c r="F21" s="256"/>
      <c r="G21" s="257"/>
      <c r="H21" s="257"/>
      <c r="I21" s="257"/>
      <c r="J21" s="257"/>
    </row>
    <row r="22" spans="1:10" s="133" customFormat="1" ht="12.75" customHeight="1">
      <c r="A22" s="42" t="s">
        <v>41</v>
      </c>
      <c r="B22" s="29" t="s">
        <v>530</v>
      </c>
      <c r="C22" s="249"/>
      <c r="D22" s="177"/>
      <c r="E22" s="178"/>
      <c r="F22" s="256"/>
      <c r="G22" s="258">
        <f>G23+G28+G29+G30+G31+G32</f>
        <v>0</v>
      </c>
      <c r="H22" s="258">
        <f>H23+H28+H29+H30+H31+H32</f>
        <v>0</v>
      </c>
      <c r="I22" s="258">
        <f>I23+I28+I29+I30+I31+I32</f>
        <v>0</v>
      </c>
      <c r="J22" s="258">
        <f>J23+J28+J29+J30+J31+J32</f>
        <v>0</v>
      </c>
    </row>
    <row r="23" spans="1:10" s="133" customFormat="1" ht="12.75" customHeight="1">
      <c r="A23" s="42" t="s">
        <v>77</v>
      </c>
      <c r="B23" s="260"/>
      <c r="C23" s="261" t="s">
        <v>581</v>
      </c>
      <c r="D23" s="262"/>
      <c r="E23" s="263"/>
      <c r="F23" s="264"/>
      <c r="G23" s="258">
        <f>G24+G25+G26+G27</f>
        <v>0</v>
      </c>
      <c r="H23" s="258">
        <f>H24+H25+H26+H27</f>
        <v>0</v>
      </c>
      <c r="I23" s="258">
        <f>I24+I25+I26+I27</f>
        <v>0</v>
      </c>
      <c r="J23" s="258">
        <f>J24+J25+J26+J27</f>
        <v>0</v>
      </c>
    </row>
    <row r="24" spans="1:10" s="133" customFormat="1" ht="12.75" customHeight="1">
      <c r="A24" s="72" t="s">
        <v>531</v>
      </c>
      <c r="B24" s="179"/>
      <c r="C24" s="185"/>
      <c r="D24" s="180" t="s">
        <v>532</v>
      </c>
      <c r="E24" s="181"/>
      <c r="F24" s="264"/>
      <c r="G24" s="258"/>
      <c r="H24" s="258"/>
      <c r="I24" s="258"/>
      <c r="J24" s="258"/>
    </row>
    <row r="25" spans="1:10" s="133" customFormat="1" ht="12.75" customHeight="1">
      <c r="A25" s="72" t="s">
        <v>533</v>
      </c>
      <c r="B25" s="179"/>
      <c r="C25" s="185"/>
      <c r="D25" s="180" t="s">
        <v>443</v>
      </c>
      <c r="E25" s="182"/>
      <c r="F25" s="265"/>
      <c r="G25" s="258"/>
      <c r="H25" s="258"/>
      <c r="I25" s="258"/>
      <c r="J25" s="258"/>
    </row>
    <row r="26" spans="1:10" s="133" customFormat="1" ht="18.75" customHeight="1">
      <c r="A26" s="72" t="s">
        <v>534</v>
      </c>
      <c r="B26" s="179"/>
      <c r="C26" s="185"/>
      <c r="D26" s="578" t="s">
        <v>535</v>
      </c>
      <c r="E26" s="581"/>
      <c r="F26" s="265"/>
      <c r="G26" s="258"/>
      <c r="H26" s="258"/>
      <c r="I26" s="258"/>
      <c r="J26" s="258"/>
    </row>
    <row r="27" spans="1:10" s="133" customFormat="1" ht="12.75" customHeight="1">
      <c r="A27" s="72" t="s">
        <v>536</v>
      </c>
      <c r="B27" s="179"/>
      <c r="C27" s="191" t="s">
        <v>357</v>
      </c>
      <c r="D27" s="266"/>
      <c r="E27" s="267"/>
      <c r="F27" s="265"/>
      <c r="G27" s="5"/>
      <c r="H27" s="258"/>
      <c r="I27" s="258"/>
      <c r="J27" s="258"/>
    </row>
    <row r="28" spans="1:10" s="133" customFormat="1" ht="12.75" customHeight="1">
      <c r="A28" s="199" t="s">
        <v>79</v>
      </c>
      <c r="B28" s="190"/>
      <c r="C28" s="268" t="s">
        <v>537</v>
      </c>
      <c r="D28" s="268"/>
      <c r="E28" s="191"/>
      <c r="F28" s="265"/>
      <c r="G28" s="258"/>
      <c r="H28" s="258"/>
      <c r="I28" s="258"/>
      <c r="J28" s="258"/>
    </row>
    <row r="29" spans="1:10" s="133" customFormat="1" ht="12.75" customHeight="1">
      <c r="A29" s="72" t="s">
        <v>394</v>
      </c>
      <c r="B29" s="179"/>
      <c r="C29" s="261" t="s">
        <v>538</v>
      </c>
      <c r="D29" s="261"/>
      <c r="E29" s="181"/>
      <c r="F29" s="265"/>
      <c r="G29" s="258"/>
      <c r="H29" s="258"/>
      <c r="I29" s="258"/>
      <c r="J29" s="258"/>
    </row>
    <row r="30" spans="1:10" s="133" customFormat="1" ht="12.75" customHeight="1">
      <c r="A30" s="72" t="s">
        <v>395</v>
      </c>
      <c r="B30" s="179"/>
      <c r="C30" s="261" t="s">
        <v>539</v>
      </c>
      <c r="D30" s="269"/>
      <c r="E30" s="255"/>
      <c r="F30" s="265"/>
      <c r="G30" s="258"/>
      <c r="H30" s="258"/>
      <c r="I30" s="258"/>
      <c r="J30" s="258"/>
    </row>
    <row r="31" spans="1:10" s="133" customFormat="1" ht="12.75" customHeight="1">
      <c r="A31" s="72" t="s">
        <v>397</v>
      </c>
      <c r="B31" s="179"/>
      <c r="C31" s="261" t="s">
        <v>540</v>
      </c>
      <c r="D31" s="261"/>
      <c r="E31" s="181"/>
      <c r="F31" s="265"/>
      <c r="G31" s="258"/>
      <c r="H31" s="258"/>
      <c r="I31" s="258"/>
      <c r="J31" s="258"/>
    </row>
    <row r="32" spans="1:10" s="133" customFormat="1" ht="12.75" customHeight="1">
      <c r="A32" s="72" t="s">
        <v>582</v>
      </c>
      <c r="B32" s="179"/>
      <c r="C32" s="261" t="s">
        <v>541</v>
      </c>
      <c r="D32" s="261"/>
      <c r="E32" s="181"/>
      <c r="F32" s="265"/>
      <c r="G32" s="258"/>
      <c r="H32" s="258"/>
      <c r="I32" s="258"/>
      <c r="J32" s="258"/>
    </row>
    <row r="33" spans="1:10" s="133" customFormat="1" ht="12.75" customHeight="1">
      <c r="A33" s="42" t="s">
        <v>43</v>
      </c>
      <c r="B33" s="187" t="s">
        <v>542</v>
      </c>
      <c r="C33" s="188"/>
      <c r="D33" s="188"/>
      <c r="E33" s="189"/>
      <c r="F33" s="265"/>
      <c r="G33" s="258"/>
      <c r="H33" s="258">
        <f>H34+H35+H36+H37+H38+H39</f>
        <v>0</v>
      </c>
      <c r="I33" s="258">
        <f>I34+I35+I36+I37+I38+I39</f>
        <v>0</v>
      </c>
      <c r="J33" s="258">
        <f>J34+J35+J36+J37+J38+J39</f>
        <v>0</v>
      </c>
    </row>
    <row r="34" spans="1:10" s="133" customFormat="1" ht="12.75" customHeight="1">
      <c r="A34" s="72" t="s">
        <v>399</v>
      </c>
      <c r="B34" s="179"/>
      <c r="C34" s="180" t="s">
        <v>543</v>
      </c>
      <c r="D34" s="180"/>
      <c r="E34" s="182"/>
      <c r="F34" s="265"/>
      <c r="G34" s="258"/>
      <c r="H34" s="258"/>
      <c r="I34" s="258"/>
      <c r="J34" s="258"/>
    </row>
    <row r="35" spans="1:10" s="133" customFormat="1" ht="12.75" customHeight="1">
      <c r="A35" s="72" t="s">
        <v>401</v>
      </c>
      <c r="B35" s="179"/>
      <c r="C35" s="180" t="s">
        <v>544</v>
      </c>
      <c r="D35" s="180"/>
      <c r="E35" s="182"/>
      <c r="F35" s="265"/>
      <c r="G35" s="258"/>
      <c r="H35" s="258"/>
      <c r="I35" s="258"/>
      <c r="J35" s="258"/>
    </row>
    <row r="36" spans="1:10" s="133" customFormat="1" ht="24.75" customHeight="1">
      <c r="A36" s="72" t="s">
        <v>545</v>
      </c>
      <c r="B36" s="179"/>
      <c r="C36" s="578" t="s">
        <v>546</v>
      </c>
      <c r="D36" s="578"/>
      <c r="E36" s="581"/>
      <c r="F36" s="265"/>
      <c r="G36" s="258"/>
      <c r="H36" s="258"/>
      <c r="I36" s="258"/>
      <c r="J36" s="258"/>
    </row>
    <row r="37" spans="1:10" s="133" customFormat="1" ht="12.75" customHeight="1">
      <c r="A37" s="72" t="s">
        <v>405</v>
      </c>
      <c r="B37" s="179"/>
      <c r="C37" s="200" t="s">
        <v>547</v>
      </c>
      <c r="D37" s="137"/>
      <c r="E37" s="225"/>
      <c r="F37" s="265"/>
      <c r="G37" s="258"/>
      <c r="H37" s="258"/>
      <c r="I37" s="258"/>
      <c r="J37" s="258"/>
    </row>
    <row r="38" spans="1:10" s="133" customFormat="1" ht="24.75" customHeight="1">
      <c r="A38" s="72" t="s">
        <v>407</v>
      </c>
      <c r="B38" s="179"/>
      <c r="C38" s="578" t="s">
        <v>548</v>
      </c>
      <c r="D38" s="578"/>
      <c r="E38" s="581"/>
      <c r="F38" s="265"/>
      <c r="G38" s="258"/>
      <c r="H38" s="258"/>
      <c r="I38" s="258"/>
      <c r="J38" s="258"/>
    </row>
    <row r="39" spans="1:10" s="133" customFormat="1" ht="12.75" customHeight="1">
      <c r="A39" s="72" t="s">
        <v>409</v>
      </c>
      <c r="B39" s="179"/>
      <c r="C39" s="180" t="s">
        <v>549</v>
      </c>
      <c r="D39" s="180"/>
      <c r="E39" s="182"/>
      <c r="F39" s="265"/>
      <c r="G39" s="258"/>
      <c r="H39" s="258"/>
      <c r="I39" s="258"/>
      <c r="J39" s="258"/>
    </row>
    <row r="40" spans="1:10" s="133" customFormat="1" ht="12.75" customHeight="1">
      <c r="A40" s="42" t="s">
        <v>45</v>
      </c>
      <c r="B40" s="187" t="s">
        <v>550</v>
      </c>
      <c r="C40" s="188"/>
      <c r="D40" s="188"/>
      <c r="E40" s="189"/>
      <c r="F40" s="265"/>
      <c r="G40" s="258">
        <f>G41+G42+G43+G44+G45+G46+G47+G48+G49+G50+G51+G52</f>
        <v>0</v>
      </c>
      <c r="H40" s="258">
        <f>H41+H42+H43+H44+H45+H46+H47+H48+H49+H50+H51+H52</f>
        <v>0</v>
      </c>
      <c r="I40" s="258">
        <f>I41+I42+I43+I44+I45+I46+I47+I48+I49+I50+I51+I52</f>
        <v>0</v>
      </c>
      <c r="J40" s="258">
        <f>J41+J42+J43+J44+J45+J46+J47+J48+J49+J50+J51+J52</f>
        <v>0</v>
      </c>
    </row>
    <row r="41" spans="1:10" s="133" customFormat="1" ht="12.75" customHeight="1">
      <c r="A41" s="196" t="s">
        <v>427</v>
      </c>
      <c r="B41" s="190"/>
      <c r="C41" s="200" t="s">
        <v>241</v>
      </c>
      <c r="D41" s="270"/>
      <c r="E41" s="270"/>
      <c r="F41" s="265"/>
      <c r="G41" s="258"/>
      <c r="H41" s="258"/>
      <c r="I41" s="258"/>
      <c r="J41" s="258"/>
    </row>
    <row r="42" spans="1:10" s="133" customFormat="1" ht="12.75" customHeight="1">
      <c r="A42" s="196" t="s">
        <v>429</v>
      </c>
      <c r="B42" s="190"/>
      <c r="C42" s="191" t="s">
        <v>242</v>
      </c>
      <c r="D42" s="137"/>
      <c r="E42" s="137"/>
      <c r="F42" s="265"/>
      <c r="G42" s="258"/>
      <c r="H42" s="258"/>
      <c r="I42" s="258"/>
      <c r="J42" s="258"/>
    </row>
    <row r="43" spans="1:10" s="133" customFormat="1" ht="12.75" customHeight="1">
      <c r="A43" s="196" t="s">
        <v>431</v>
      </c>
      <c r="B43" s="190"/>
      <c r="C43" s="191" t="s">
        <v>262</v>
      </c>
      <c r="D43" s="137"/>
      <c r="E43" s="137"/>
      <c r="F43" s="265"/>
      <c r="G43" s="258"/>
      <c r="H43" s="258"/>
      <c r="I43" s="258"/>
      <c r="J43" s="258"/>
    </row>
    <row r="44" spans="1:10" s="133" customFormat="1" ht="12.75" customHeight="1">
      <c r="A44" s="196" t="s">
        <v>433</v>
      </c>
      <c r="B44" s="190"/>
      <c r="C44" s="191" t="s">
        <v>264</v>
      </c>
      <c r="D44" s="137"/>
      <c r="E44" s="137"/>
      <c r="F44" s="265"/>
      <c r="G44" s="258"/>
      <c r="H44" s="258"/>
      <c r="I44" s="258"/>
      <c r="J44" s="258"/>
    </row>
    <row r="45" spans="1:10" s="133" customFormat="1" ht="12.75" customHeight="1">
      <c r="A45" s="196" t="s">
        <v>435</v>
      </c>
      <c r="B45" s="190"/>
      <c r="C45" s="191" t="s">
        <v>266</v>
      </c>
      <c r="D45" s="137"/>
      <c r="E45" s="137"/>
      <c r="F45" s="265"/>
      <c r="G45" s="258"/>
      <c r="H45" s="258"/>
      <c r="I45" s="258"/>
      <c r="J45" s="258"/>
    </row>
    <row r="46" spans="1:10" s="133" customFormat="1" ht="12.75" customHeight="1">
      <c r="A46" s="196" t="s">
        <v>437</v>
      </c>
      <c r="B46" s="190"/>
      <c r="C46" s="200" t="s">
        <v>243</v>
      </c>
      <c r="D46" s="270"/>
      <c r="E46" s="270"/>
      <c r="F46" s="265"/>
      <c r="G46" s="258"/>
      <c r="H46" s="258"/>
      <c r="I46" s="258"/>
      <c r="J46" s="258"/>
    </row>
    <row r="47" spans="1:10" s="133" customFormat="1" ht="12.75" customHeight="1">
      <c r="A47" s="196" t="s">
        <v>551</v>
      </c>
      <c r="B47" s="190"/>
      <c r="C47" s="271" t="s">
        <v>269</v>
      </c>
      <c r="D47" s="225"/>
      <c r="E47" s="225"/>
      <c r="F47" s="265"/>
      <c r="G47" s="258"/>
      <c r="H47" s="258"/>
      <c r="I47" s="258"/>
      <c r="J47" s="258"/>
    </row>
    <row r="48" spans="1:10" s="133" customFormat="1" ht="12.75" customHeight="1">
      <c r="A48" s="196" t="s">
        <v>552</v>
      </c>
      <c r="B48" s="190"/>
      <c r="C48" s="271" t="s">
        <v>249</v>
      </c>
      <c r="D48" s="225"/>
      <c r="E48" s="225"/>
      <c r="F48" s="265"/>
      <c r="G48" s="258"/>
      <c r="H48" s="258"/>
      <c r="I48" s="258"/>
      <c r="J48" s="258"/>
    </row>
    <row r="49" spans="1:10" s="133" customFormat="1" ht="12.75" customHeight="1">
      <c r="A49" s="196" t="s">
        <v>553</v>
      </c>
      <c r="B49" s="190"/>
      <c r="C49" s="271" t="s">
        <v>251</v>
      </c>
      <c r="D49" s="225"/>
      <c r="E49" s="225"/>
      <c r="F49" s="265"/>
      <c r="G49" s="258"/>
      <c r="H49" s="258"/>
      <c r="I49" s="258"/>
      <c r="J49" s="258"/>
    </row>
    <row r="50" spans="1:10" s="133" customFormat="1" ht="12.75" customHeight="1">
      <c r="A50" s="196" t="s">
        <v>554</v>
      </c>
      <c r="B50" s="190"/>
      <c r="C50" s="271" t="s">
        <v>273</v>
      </c>
      <c r="D50" s="225"/>
      <c r="E50" s="225"/>
      <c r="F50" s="265"/>
      <c r="G50" s="258"/>
      <c r="H50" s="258"/>
      <c r="I50" s="258"/>
      <c r="J50" s="258"/>
    </row>
    <row r="51" spans="1:10" s="133" customFormat="1" ht="12.75" customHeight="1">
      <c r="A51" s="196" t="s">
        <v>555</v>
      </c>
      <c r="B51" s="190"/>
      <c r="C51" s="271" t="s">
        <v>275</v>
      </c>
      <c r="D51" s="225"/>
      <c r="E51" s="225"/>
      <c r="F51" s="265"/>
      <c r="G51" s="258"/>
      <c r="H51" s="258"/>
      <c r="I51" s="258"/>
      <c r="J51" s="258"/>
    </row>
    <row r="52" spans="1:10" s="133" customFormat="1" ht="12.75" customHeight="1">
      <c r="A52" s="196" t="s">
        <v>556</v>
      </c>
      <c r="B52" s="190"/>
      <c r="C52" s="271" t="s">
        <v>277</v>
      </c>
      <c r="D52" s="225"/>
      <c r="E52" s="225"/>
      <c r="F52" s="265"/>
      <c r="G52" s="258"/>
      <c r="H52" s="258"/>
      <c r="I52" s="258"/>
      <c r="J52" s="258"/>
    </row>
    <row r="53" spans="1:10" s="133" customFormat="1" ht="16.5" customHeight="1">
      <c r="A53" s="42"/>
      <c r="B53" s="565" t="s">
        <v>583</v>
      </c>
      <c r="C53" s="566"/>
      <c r="D53" s="566"/>
      <c r="E53" s="614"/>
      <c r="F53" s="265"/>
      <c r="G53" s="272">
        <f>G22-G33-G40</f>
        <v>0</v>
      </c>
      <c r="H53" s="272">
        <f>H22-H33-H40</f>
        <v>0</v>
      </c>
      <c r="I53" s="272">
        <f>I22-I33-I40</f>
        <v>0</v>
      </c>
      <c r="J53" s="272">
        <f>J22-J33-J40</f>
        <v>0</v>
      </c>
    </row>
    <row r="54" spans="1:10" s="133" customFormat="1" ht="12.75" customHeight="1">
      <c r="A54" s="72"/>
      <c r="B54" s="273"/>
      <c r="C54" s="274"/>
      <c r="D54" s="185"/>
      <c r="E54" s="181"/>
      <c r="F54" s="275"/>
      <c r="G54" s="257"/>
      <c r="H54" s="257"/>
      <c r="I54" s="257"/>
      <c r="J54" s="257"/>
    </row>
    <row r="55" spans="1:10" s="133" customFormat="1" ht="24.75" customHeight="1">
      <c r="A55" s="36" t="s">
        <v>49</v>
      </c>
      <c r="B55" s="571" t="s">
        <v>557</v>
      </c>
      <c r="C55" s="575"/>
      <c r="D55" s="575"/>
      <c r="E55" s="613"/>
      <c r="F55" s="265"/>
      <c r="G55" s="257"/>
      <c r="H55" s="257"/>
      <c r="I55" s="257"/>
      <c r="J55" s="257"/>
    </row>
    <row r="56" spans="1:10" s="133" customFormat="1" ht="24.75" customHeight="1">
      <c r="A56" s="42" t="s">
        <v>41</v>
      </c>
      <c r="B56" s="528" t="s">
        <v>558</v>
      </c>
      <c r="C56" s="578"/>
      <c r="D56" s="578"/>
      <c r="E56" s="581"/>
      <c r="F56" s="265"/>
      <c r="G56" s="258"/>
      <c r="H56" s="258"/>
      <c r="I56" s="258"/>
      <c r="J56" s="258"/>
    </row>
    <row r="57" spans="1:10" s="133" customFormat="1" ht="24.75" customHeight="1">
      <c r="A57" s="42" t="s">
        <v>43</v>
      </c>
      <c r="B57" s="586" t="s">
        <v>559</v>
      </c>
      <c r="C57" s="529"/>
      <c r="D57" s="529"/>
      <c r="E57" s="530"/>
      <c r="F57" s="265"/>
      <c r="G57" s="258"/>
      <c r="H57" s="258"/>
      <c r="I57" s="258"/>
      <c r="J57" s="258"/>
    </row>
    <row r="58" spans="1:10" s="133" customFormat="1" ht="12.75" customHeight="1">
      <c r="A58" s="42" t="s">
        <v>45</v>
      </c>
      <c r="B58" s="586" t="s">
        <v>560</v>
      </c>
      <c r="C58" s="529"/>
      <c r="D58" s="529"/>
      <c r="E58" s="530"/>
      <c r="F58" s="265"/>
      <c r="G58" s="258">
        <f>G59+G60+G61</f>
        <v>0</v>
      </c>
      <c r="H58" s="258">
        <f>H59+H60+H61</f>
        <v>0</v>
      </c>
      <c r="I58" s="258">
        <f>I59+I60+I61</f>
        <v>0</v>
      </c>
      <c r="J58" s="258">
        <f>J59+J60+J61</f>
        <v>0</v>
      </c>
    </row>
    <row r="59" spans="1:10" s="133" customFormat="1" ht="24.75" customHeight="1">
      <c r="A59" s="196" t="s">
        <v>427</v>
      </c>
      <c r="B59" s="190"/>
      <c r="C59" s="532" t="s">
        <v>561</v>
      </c>
      <c r="D59" s="532"/>
      <c r="E59" s="533"/>
      <c r="F59" s="265"/>
      <c r="G59" s="258"/>
      <c r="H59" s="258"/>
      <c r="I59" s="258"/>
      <c r="J59" s="258"/>
    </row>
    <row r="60" spans="1:10" s="133" customFormat="1" ht="24.75" customHeight="1">
      <c r="A60" s="199" t="s">
        <v>429</v>
      </c>
      <c r="B60" s="190"/>
      <c r="C60" s="532" t="s">
        <v>584</v>
      </c>
      <c r="D60" s="532"/>
      <c r="E60" s="533"/>
      <c r="F60" s="276"/>
      <c r="G60" s="277"/>
      <c r="H60" s="277"/>
      <c r="I60" s="277"/>
      <c r="J60" s="277"/>
    </row>
    <row r="61" spans="1:10" s="133" customFormat="1" ht="12.75" customHeight="1">
      <c r="A61" s="196" t="s">
        <v>431</v>
      </c>
      <c r="B61" s="190"/>
      <c r="C61" s="200" t="s">
        <v>562</v>
      </c>
      <c r="D61" s="191"/>
      <c r="E61" s="191"/>
      <c r="F61" s="265"/>
      <c r="G61" s="258"/>
      <c r="H61" s="258"/>
      <c r="I61" s="258"/>
      <c r="J61" s="258"/>
    </row>
    <row r="62" spans="1:10" s="133" customFormat="1" ht="12.75" customHeight="1">
      <c r="A62" s="42" t="s">
        <v>52</v>
      </c>
      <c r="B62" s="187" t="s">
        <v>563</v>
      </c>
      <c r="C62" s="188"/>
      <c r="D62" s="188"/>
      <c r="E62" s="189"/>
      <c r="F62" s="265"/>
      <c r="G62" s="258">
        <f>G63+G64+G65</f>
        <v>0</v>
      </c>
      <c r="H62" s="258">
        <f>H63+H64+H65</f>
        <v>0</v>
      </c>
      <c r="I62" s="258">
        <f>I63+I64+I65</f>
        <v>0</v>
      </c>
      <c r="J62" s="258">
        <f>J63+J64+J65</f>
        <v>0</v>
      </c>
    </row>
    <row r="63" spans="1:10" s="133" customFormat="1" ht="24.75" customHeight="1">
      <c r="A63" s="72" t="s">
        <v>474</v>
      </c>
      <c r="B63" s="179"/>
      <c r="C63" s="532" t="s">
        <v>561</v>
      </c>
      <c r="D63" s="532"/>
      <c r="E63" s="533"/>
      <c r="F63" s="275"/>
      <c r="G63" s="258"/>
      <c r="H63" s="258"/>
      <c r="I63" s="258"/>
      <c r="J63" s="258"/>
    </row>
    <row r="64" spans="1:10" s="133" customFormat="1" ht="24.75" customHeight="1">
      <c r="A64" s="72" t="s">
        <v>476</v>
      </c>
      <c r="B64" s="179"/>
      <c r="C64" s="532" t="s">
        <v>584</v>
      </c>
      <c r="D64" s="532"/>
      <c r="E64" s="533"/>
      <c r="F64" s="275"/>
      <c r="G64" s="258"/>
      <c r="H64" s="258"/>
      <c r="I64" s="258"/>
      <c r="J64" s="258"/>
    </row>
    <row r="65" spans="1:10" s="133" customFormat="1" ht="12.75" customHeight="1">
      <c r="A65" s="72" t="s">
        <v>564</v>
      </c>
      <c r="B65" s="179"/>
      <c r="C65" s="532" t="s">
        <v>562</v>
      </c>
      <c r="D65" s="532"/>
      <c r="E65" s="533"/>
      <c r="F65" s="275"/>
      <c r="G65" s="258"/>
      <c r="H65" s="258"/>
      <c r="I65" s="258"/>
      <c r="J65" s="258"/>
    </row>
    <row r="66" spans="1:10" s="133" customFormat="1" ht="24.75" customHeight="1">
      <c r="A66" s="42" t="s">
        <v>89</v>
      </c>
      <c r="B66" s="528" t="s">
        <v>585</v>
      </c>
      <c r="C66" s="578"/>
      <c r="D66" s="578"/>
      <c r="E66" s="581"/>
      <c r="F66" s="265"/>
      <c r="G66" s="258"/>
      <c r="H66" s="258"/>
      <c r="I66" s="258"/>
      <c r="J66" s="258"/>
    </row>
    <row r="67" spans="1:10" s="133" customFormat="1" ht="24.75" customHeight="1">
      <c r="A67" s="42" t="s">
        <v>91</v>
      </c>
      <c r="B67" s="586" t="s">
        <v>565</v>
      </c>
      <c r="C67" s="529"/>
      <c r="D67" s="529"/>
      <c r="E67" s="530"/>
      <c r="F67" s="265"/>
      <c r="G67" s="258"/>
      <c r="H67" s="258"/>
      <c r="I67" s="258"/>
      <c r="J67" s="258"/>
    </row>
    <row r="68" spans="1:10" s="133" customFormat="1" ht="24.75" customHeight="1">
      <c r="A68" s="42" t="s">
        <v>93</v>
      </c>
      <c r="B68" s="586" t="s">
        <v>586</v>
      </c>
      <c r="C68" s="529"/>
      <c r="D68" s="529"/>
      <c r="E68" s="530"/>
      <c r="F68" s="265"/>
      <c r="G68" s="258"/>
      <c r="H68" s="258"/>
      <c r="I68" s="258"/>
      <c r="J68" s="258"/>
    </row>
    <row r="69" spans="1:10" s="133" customFormat="1" ht="24.75" customHeight="1">
      <c r="A69" s="64" t="s">
        <v>94</v>
      </c>
      <c r="B69" s="531" t="s">
        <v>587</v>
      </c>
      <c r="C69" s="532"/>
      <c r="D69" s="532"/>
      <c r="E69" s="533"/>
      <c r="F69" s="265"/>
      <c r="G69" s="258"/>
      <c r="H69" s="258"/>
      <c r="I69" s="258"/>
      <c r="J69" s="258"/>
    </row>
    <row r="70" spans="1:10" s="133" customFormat="1" ht="12.75" customHeight="1">
      <c r="A70" s="42"/>
      <c r="B70" s="607" t="s">
        <v>588</v>
      </c>
      <c r="C70" s="608"/>
      <c r="D70" s="608"/>
      <c r="E70" s="609"/>
      <c r="F70" s="265"/>
      <c r="G70" s="272">
        <f>G56-G57+G58-G62+G66+G67+G68+G69</f>
        <v>0</v>
      </c>
      <c r="H70" s="272">
        <f>H56-H57+H58-H62+H66+H67+H68+H69</f>
        <v>0</v>
      </c>
      <c r="I70" s="272">
        <f>I56-I57+I58-I62+I66+I67+I68+I69</f>
        <v>0</v>
      </c>
      <c r="J70" s="272">
        <f>J56-J57+J58-J62+J66+J67+J68+J69</f>
        <v>0</v>
      </c>
    </row>
    <row r="71" spans="1:10" s="133" customFormat="1" ht="12.75" customHeight="1">
      <c r="A71" s="72"/>
      <c r="B71" s="273"/>
      <c r="C71" s="274"/>
      <c r="D71" s="185"/>
      <c r="E71" s="181"/>
      <c r="F71" s="275"/>
      <c r="G71" s="257"/>
      <c r="H71" s="257"/>
      <c r="I71" s="257"/>
      <c r="J71" s="257"/>
    </row>
    <row r="72" spans="1:10" s="133" customFormat="1" ht="17.25" customHeight="1">
      <c r="A72" s="36" t="s">
        <v>54</v>
      </c>
      <c r="B72" s="571" t="s">
        <v>566</v>
      </c>
      <c r="C72" s="575"/>
      <c r="D72" s="575"/>
      <c r="E72" s="613"/>
      <c r="F72" s="265"/>
      <c r="G72" s="257"/>
      <c r="H72" s="257"/>
      <c r="I72" s="257"/>
      <c r="J72" s="257"/>
    </row>
    <row r="73" spans="1:10" s="133" customFormat="1" ht="12.75" customHeight="1">
      <c r="A73" s="42" t="s">
        <v>41</v>
      </c>
      <c r="B73" s="192" t="s">
        <v>567</v>
      </c>
      <c r="C73" s="179"/>
      <c r="D73" s="179"/>
      <c r="E73" s="184"/>
      <c r="F73" s="265"/>
      <c r="G73" s="258"/>
      <c r="H73" s="258"/>
      <c r="I73" s="258"/>
      <c r="J73" s="258"/>
    </row>
    <row r="74" spans="1:10" s="133" customFormat="1" ht="12.75" customHeight="1">
      <c r="A74" s="42" t="s">
        <v>43</v>
      </c>
      <c r="B74" s="187" t="s">
        <v>589</v>
      </c>
      <c r="C74" s="278"/>
      <c r="D74" s="188"/>
      <c r="E74" s="189"/>
      <c r="F74" s="265"/>
      <c r="G74" s="258"/>
      <c r="H74" s="258"/>
      <c r="I74" s="258"/>
      <c r="J74" s="258"/>
    </row>
    <row r="75" spans="1:10" s="133" customFormat="1" ht="24.75" customHeight="1">
      <c r="A75" s="42" t="s">
        <v>45</v>
      </c>
      <c r="B75" s="528" t="s">
        <v>568</v>
      </c>
      <c r="C75" s="578"/>
      <c r="D75" s="578"/>
      <c r="E75" s="581"/>
      <c r="F75" s="265"/>
      <c r="G75" s="258"/>
      <c r="H75" s="258"/>
      <c r="I75" s="258"/>
      <c r="J75" s="258"/>
    </row>
    <row r="76" spans="1:10" s="133" customFormat="1" ht="30" customHeight="1">
      <c r="A76" s="42" t="s">
        <v>445</v>
      </c>
      <c r="B76" s="528" t="s">
        <v>590</v>
      </c>
      <c r="C76" s="578"/>
      <c r="D76" s="578"/>
      <c r="E76" s="581"/>
      <c r="F76" s="265"/>
      <c r="G76" s="258">
        <f>G77+G78+G79+G80</f>
        <v>0</v>
      </c>
      <c r="H76" s="258">
        <f>H77+H78+H79+H80</f>
        <v>0</v>
      </c>
      <c r="I76" s="258">
        <f>I77+I78+I79+I80</f>
        <v>0</v>
      </c>
      <c r="J76" s="258">
        <f>J77+J78+J79+J80</f>
        <v>0</v>
      </c>
    </row>
    <row r="77" spans="1:10" s="133" customFormat="1" ht="12.75">
      <c r="A77" s="72" t="s">
        <v>474</v>
      </c>
      <c r="B77" s="207"/>
      <c r="C77" s="279"/>
      <c r="D77" s="180" t="s">
        <v>591</v>
      </c>
      <c r="E77" s="182"/>
      <c r="F77" s="265"/>
      <c r="G77" s="258"/>
      <c r="H77" s="258"/>
      <c r="I77" s="258"/>
      <c r="J77" s="258"/>
    </row>
    <row r="78" spans="1:10" s="133" customFormat="1" ht="12.75" customHeight="1">
      <c r="A78" s="72" t="s">
        <v>476</v>
      </c>
      <c r="B78" s="179"/>
      <c r="C78" s="185"/>
      <c r="D78" s="180" t="s">
        <v>592</v>
      </c>
      <c r="E78" s="182"/>
      <c r="F78" s="265"/>
      <c r="G78" s="258"/>
      <c r="H78" s="258"/>
      <c r="I78" s="258"/>
      <c r="J78" s="258"/>
    </row>
    <row r="79" spans="1:10" s="133" customFormat="1" ht="24.75" customHeight="1">
      <c r="A79" s="72" t="s">
        <v>564</v>
      </c>
      <c r="B79" s="179"/>
      <c r="C79" s="185"/>
      <c r="D79" s="578" t="s">
        <v>593</v>
      </c>
      <c r="E79" s="581"/>
      <c r="F79" s="265"/>
      <c r="G79" s="258"/>
      <c r="H79" s="258"/>
      <c r="I79" s="258"/>
      <c r="J79" s="258"/>
    </row>
    <row r="80" spans="1:10" s="133" customFormat="1" ht="12.75" customHeight="1">
      <c r="A80" s="72" t="s">
        <v>569</v>
      </c>
      <c r="B80" s="179"/>
      <c r="C80" s="185"/>
      <c r="D80" s="180" t="s">
        <v>357</v>
      </c>
      <c r="E80" s="181"/>
      <c r="F80" s="265"/>
      <c r="G80" s="258"/>
      <c r="H80" s="258"/>
      <c r="I80" s="258"/>
      <c r="J80" s="258"/>
    </row>
    <row r="81" spans="1:10" s="133" customFormat="1" ht="27.75" customHeight="1">
      <c r="A81" s="72" t="s">
        <v>89</v>
      </c>
      <c r="B81" s="586" t="s">
        <v>570</v>
      </c>
      <c r="C81" s="529"/>
      <c r="D81" s="529"/>
      <c r="E81" s="530"/>
      <c r="F81" s="265"/>
      <c r="G81" s="258">
        <v>0</v>
      </c>
      <c r="H81" s="258"/>
      <c r="I81" s="258">
        <v>0</v>
      </c>
      <c r="J81" s="258"/>
    </row>
    <row r="82" spans="1:10" s="133" customFormat="1" ht="12.75">
      <c r="A82" s="72" t="s">
        <v>91</v>
      </c>
      <c r="B82" s="28" t="s">
        <v>571</v>
      </c>
      <c r="C82" s="261"/>
      <c r="D82" s="280"/>
      <c r="E82" s="263"/>
      <c r="F82" s="265"/>
      <c r="G82" s="258"/>
      <c r="H82" s="258"/>
      <c r="I82" s="258"/>
      <c r="J82" s="258"/>
    </row>
    <row r="83" spans="1:10" s="133" customFormat="1" ht="12.75">
      <c r="A83" s="72" t="s">
        <v>93</v>
      </c>
      <c r="B83" s="28" t="s">
        <v>572</v>
      </c>
      <c r="C83" s="261"/>
      <c r="D83" s="281"/>
      <c r="E83" s="282"/>
      <c r="F83" s="265"/>
      <c r="G83" s="258"/>
      <c r="H83" s="258"/>
      <c r="I83" s="258"/>
      <c r="J83" s="258"/>
    </row>
    <row r="84" spans="1:10" s="133" customFormat="1" ht="12.75" customHeight="1">
      <c r="A84" s="42"/>
      <c r="B84" s="607" t="s">
        <v>594</v>
      </c>
      <c r="C84" s="608"/>
      <c r="D84" s="608"/>
      <c r="E84" s="609"/>
      <c r="F84" s="265"/>
      <c r="G84" s="272">
        <f>G73-G74-G75+G76-G81+G82+G83</f>
        <v>0</v>
      </c>
      <c r="H84" s="272">
        <f>H73-H74-H75+H76-H81+H82+H83</f>
        <v>0</v>
      </c>
      <c r="I84" s="272">
        <f>I73-I74-I75+I76-I81+I82+I83</f>
        <v>0</v>
      </c>
      <c r="J84" s="272">
        <f>J73-J74-J75+J76-J81+J82+J83</f>
        <v>0</v>
      </c>
    </row>
    <row r="85" spans="1:10" s="133" customFormat="1" ht="24" customHeight="1">
      <c r="A85" s="36" t="s">
        <v>56</v>
      </c>
      <c r="B85" s="610" t="s">
        <v>573</v>
      </c>
      <c r="C85" s="611"/>
      <c r="D85" s="611"/>
      <c r="E85" s="612"/>
      <c r="F85" s="265"/>
      <c r="G85" s="257">
        <v>0</v>
      </c>
      <c r="H85" s="257"/>
      <c r="I85" s="257">
        <v>0</v>
      </c>
      <c r="J85" s="257"/>
    </row>
    <row r="86" spans="1:10" s="133" customFormat="1" ht="12.75" customHeight="1">
      <c r="A86" s="36"/>
      <c r="B86" s="251"/>
      <c r="C86" s="252"/>
      <c r="D86" s="252"/>
      <c r="E86" s="253"/>
      <c r="F86" s="265"/>
      <c r="G86" s="258"/>
      <c r="H86" s="258"/>
      <c r="I86" s="258"/>
      <c r="J86" s="258"/>
    </row>
    <row r="87" spans="1:10" s="133" customFormat="1" ht="24.75" customHeight="1">
      <c r="A87" s="36"/>
      <c r="B87" s="571" t="s">
        <v>574</v>
      </c>
      <c r="C87" s="575"/>
      <c r="D87" s="575"/>
      <c r="E87" s="613"/>
      <c r="F87" s="265"/>
      <c r="G87" s="272"/>
      <c r="H87" s="272">
        <f>H22-H33-H40-H56+H57-H59+H62+H66+H67+H68+H69+H73-H74-H75+H76-H81+H82+H83+H85</f>
        <v>0</v>
      </c>
      <c r="I87" s="272">
        <f>I22-I33-I40-I56+I57-I59+I62+I66+I67+I68+I69+I73-I74-I75+I76-I81+I82+I83+I85</f>
        <v>0</v>
      </c>
      <c r="J87" s="272">
        <f>J22-J33-J40-J56+J57-J59+J62+J66+J67+J68+J69+J73-J74-J75+J76-J81+J82+J83+J85</f>
        <v>0</v>
      </c>
    </row>
    <row r="88" spans="1:10" s="133" customFormat="1" ht="24.75" customHeight="1">
      <c r="A88" s="241"/>
      <c r="B88" s="571" t="s">
        <v>575</v>
      </c>
      <c r="C88" s="575"/>
      <c r="D88" s="575"/>
      <c r="E88" s="613"/>
      <c r="F88" s="265"/>
      <c r="G88" s="272"/>
      <c r="H88" s="272"/>
      <c r="I88" s="272"/>
      <c r="J88" s="272"/>
    </row>
    <row r="89" spans="1:10" s="133" customFormat="1" ht="24.75" customHeight="1">
      <c r="A89" s="283"/>
      <c r="B89" s="565" t="s">
        <v>576</v>
      </c>
      <c r="C89" s="566"/>
      <c r="D89" s="566"/>
      <c r="E89" s="614"/>
      <c r="F89" s="265"/>
      <c r="G89" s="272"/>
      <c r="H89" s="272"/>
      <c r="I89" s="272"/>
      <c r="J89" s="272"/>
    </row>
    <row r="90" spans="1:10" s="133" customFormat="1" ht="12.75">
      <c r="A90" s="226"/>
      <c r="B90" s="131"/>
      <c r="C90" s="131"/>
      <c r="D90" s="131"/>
      <c r="E90" s="131"/>
      <c r="F90" s="131"/>
      <c r="G90" s="168"/>
      <c r="H90" s="168"/>
      <c r="I90" s="168"/>
      <c r="J90" s="168"/>
    </row>
    <row r="91" spans="1:10" s="133" customFormat="1" ht="12.75">
      <c r="A91" s="226"/>
      <c r="B91" s="131"/>
      <c r="C91" s="131"/>
      <c r="D91" s="131"/>
      <c r="E91" s="131"/>
      <c r="F91" s="131"/>
      <c r="G91" s="168"/>
      <c r="H91" s="168"/>
      <c r="I91" s="168"/>
      <c r="J91" s="168"/>
    </row>
    <row r="92" spans="1:10" s="133" customFormat="1" ht="12.75">
      <c r="A92" s="226"/>
      <c r="B92" s="131"/>
      <c r="C92" s="131"/>
      <c r="D92" s="131"/>
      <c r="E92" s="131"/>
      <c r="F92" s="131"/>
      <c r="G92" s="168"/>
      <c r="H92" s="168"/>
      <c r="I92" s="168"/>
      <c r="J92" s="168"/>
    </row>
    <row r="93" spans="1:10" s="133" customFormat="1" ht="12.75">
      <c r="A93" s="226"/>
      <c r="B93" s="131"/>
      <c r="C93" s="131"/>
      <c r="D93" s="131"/>
      <c r="E93" s="131"/>
      <c r="F93" s="131"/>
      <c r="G93" s="168"/>
      <c r="H93" s="168"/>
      <c r="I93" s="168"/>
      <c r="J93" s="168"/>
    </row>
    <row r="94" spans="1:10" s="133" customFormat="1" ht="12.75">
      <c r="A94" s="34"/>
      <c r="B94" s="250"/>
      <c r="C94" s="250"/>
      <c r="D94" s="250"/>
      <c r="E94" s="284"/>
      <c r="F94" s="250"/>
      <c r="G94" s="250"/>
      <c r="H94" s="285"/>
      <c r="I94" s="284"/>
      <c r="J94" s="250"/>
    </row>
    <row r="95" spans="1:10" s="133" customFormat="1" ht="25.5" customHeight="1">
      <c r="A95" s="534" t="s">
        <v>381</v>
      </c>
      <c r="B95" s="534"/>
      <c r="C95" s="534"/>
      <c r="D95" s="534"/>
      <c r="E95" s="534"/>
      <c r="F95" s="534"/>
      <c r="G95" s="534"/>
      <c r="H95" s="170" t="s">
        <v>577</v>
      </c>
      <c r="I95" s="534" t="s">
        <v>66</v>
      </c>
      <c r="J95" s="534"/>
    </row>
    <row r="96" s="133" customFormat="1" ht="12.75">
      <c r="F96" s="168"/>
    </row>
    <row r="97" s="133" customFormat="1" ht="12.75">
      <c r="F97" s="168"/>
    </row>
    <row r="98" s="133" customFormat="1" ht="12.75">
      <c r="F98" s="168"/>
    </row>
    <row r="99" s="133" customFormat="1" ht="12.75">
      <c r="F99" s="168"/>
    </row>
    <row r="100" s="133" customFormat="1" ht="12.75">
      <c r="F100" s="168"/>
    </row>
    <row r="101" spans="6:9" s="133" customFormat="1" ht="12.75">
      <c r="F101" s="168"/>
      <c r="I101" s="170"/>
    </row>
    <row r="102" s="133" customFormat="1" ht="12.75">
      <c r="F102" s="168"/>
    </row>
    <row r="103" s="133" customFormat="1" ht="12.75">
      <c r="F103" s="168"/>
    </row>
    <row r="104" s="133" customFormat="1" ht="12.75">
      <c r="F104" s="168"/>
    </row>
    <row r="105" s="133" customFormat="1" ht="12.75">
      <c r="F105" s="168"/>
    </row>
    <row r="106" s="133" customFormat="1" ht="12.75">
      <c r="F106" s="168"/>
    </row>
    <row r="107" s="133" customFormat="1" ht="12.75">
      <c r="F107" s="168"/>
    </row>
    <row r="108" s="133" customFormat="1" ht="12.75">
      <c r="F108" s="168"/>
    </row>
    <row r="109" s="133" customFormat="1" ht="12.75">
      <c r="F109" s="168"/>
    </row>
    <row r="110" s="133" customFormat="1" ht="12.75">
      <c r="F110" s="168"/>
    </row>
    <row r="111" s="133" customFormat="1" ht="12.75">
      <c r="F111" s="168"/>
    </row>
    <row r="112" s="133" customFormat="1" ht="12.75">
      <c r="F112" s="168"/>
    </row>
    <row r="113" s="133" customFormat="1" ht="12.75">
      <c r="F113" s="168"/>
    </row>
    <row r="114" s="133" customFormat="1" ht="12.75">
      <c r="F114" s="168"/>
    </row>
    <row r="115" s="133" customFormat="1" ht="12.75">
      <c r="F115" s="168"/>
    </row>
    <row r="116" s="133" customFormat="1" ht="12.75">
      <c r="F116" s="168"/>
    </row>
    <row r="117" s="133" customFormat="1" ht="12.75">
      <c r="F117" s="168"/>
    </row>
    <row r="118" s="133" customFormat="1" ht="12.75">
      <c r="F118" s="168"/>
    </row>
    <row r="119" s="133" customFormat="1" ht="12.75">
      <c r="F119" s="168"/>
    </row>
  </sheetData>
  <sheetProtection/>
  <mergeCells count="48">
    <mergeCell ref="A12:J12"/>
    <mergeCell ref="A13:J13"/>
    <mergeCell ref="A95:G95"/>
    <mergeCell ref="I95:J95"/>
    <mergeCell ref="A15:J15"/>
    <mergeCell ref="A16:J16"/>
    <mergeCell ref="F17:J17"/>
    <mergeCell ref="A18:A19"/>
    <mergeCell ref="B18:E19"/>
    <mergeCell ref="F18:F19"/>
    <mergeCell ref="A4:J5"/>
    <mergeCell ref="A6:J6"/>
    <mergeCell ref="A7:J7"/>
    <mergeCell ref="A8:J8"/>
    <mergeCell ref="A9:J10"/>
    <mergeCell ref="A11:F11"/>
    <mergeCell ref="G18:H18"/>
    <mergeCell ref="I18:J18"/>
    <mergeCell ref="B53:E53"/>
    <mergeCell ref="B55:E55"/>
    <mergeCell ref="B20:E20"/>
    <mergeCell ref="B21:E21"/>
    <mergeCell ref="C38:E38"/>
    <mergeCell ref="D26:E26"/>
    <mergeCell ref="C36:E36"/>
    <mergeCell ref="B76:E76"/>
    <mergeCell ref="D79:E79"/>
    <mergeCell ref="B56:E56"/>
    <mergeCell ref="B57:E57"/>
    <mergeCell ref="B58:E58"/>
    <mergeCell ref="B69:E69"/>
    <mergeCell ref="C60:E60"/>
    <mergeCell ref="C64:E64"/>
    <mergeCell ref="C59:E59"/>
    <mergeCell ref="C63:E63"/>
    <mergeCell ref="B70:E70"/>
    <mergeCell ref="B72:E72"/>
    <mergeCell ref="B75:E75"/>
    <mergeCell ref="C65:E65"/>
    <mergeCell ref="B67:E67"/>
    <mergeCell ref="B68:E68"/>
    <mergeCell ref="B66:E66"/>
    <mergeCell ref="B81:E81"/>
    <mergeCell ref="B84:E84"/>
    <mergeCell ref="B85:E85"/>
    <mergeCell ref="B87:E87"/>
    <mergeCell ref="B88:E88"/>
    <mergeCell ref="B89:E8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F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1.8515625" style="1" customWidth="1"/>
    <col min="3" max="3" width="52.00390625" style="1" customWidth="1"/>
    <col min="4" max="4" width="11.00390625" style="1" customWidth="1"/>
    <col min="5" max="5" width="15.7109375" style="1" customWidth="1"/>
    <col min="6" max="16384" width="9.140625" style="1" customWidth="1"/>
  </cols>
  <sheetData>
    <row r="1" spans="4:5" ht="12.75">
      <c r="D1" s="7"/>
      <c r="E1" s="8"/>
    </row>
    <row r="2" spans="1:5" ht="12.75">
      <c r="A2" s="9"/>
      <c r="B2" s="9"/>
      <c r="C2" s="9"/>
      <c r="D2" s="10"/>
      <c r="E2" s="11" t="s">
        <v>124</v>
      </c>
    </row>
    <row r="3" spans="1:5" ht="12.75">
      <c r="A3" s="9"/>
      <c r="B3" s="9"/>
      <c r="C3" s="12"/>
      <c r="D3" s="13" t="s">
        <v>125</v>
      </c>
      <c r="E3" s="13"/>
    </row>
    <row r="4" spans="1:5" ht="12.75">
      <c r="A4" s="9"/>
      <c r="B4" s="9"/>
      <c r="C4" s="12"/>
      <c r="D4" s="13"/>
      <c r="E4" s="13"/>
    </row>
    <row r="5" spans="1:5" ht="33" customHeight="1">
      <c r="A5" s="624" t="s">
        <v>126</v>
      </c>
      <c r="B5" s="624"/>
      <c r="C5" s="624"/>
      <c r="D5" s="624"/>
      <c r="E5" s="624"/>
    </row>
    <row r="6" spans="1:6" ht="12.75" customHeight="1">
      <c r="A6" s="287"/>
      <c r="B6" s="287"/>
      <c r="C6" s="287"/>
      <c r="D6" s="287"/>
      <c r="E6" s="287"/>
      <c r="F6" s="288"/>
    </row>
    <row r="7" spans="1:5" ht="15" customHeight="1">
      <c r="A7" s="624" t="s">
        <v>127</v>
      </c>
      <c r="B7" s="624"/>
      <c r="C7" s="624"/>
      <c r="D7" s="624"/>
      <c r="E7" s="624"/>
    </row>
    <row r="8" spans="1:5" ht="12.75">
      <c r="A8" s="9"/>
      <c r="B8" s="9"/>
      <c r="C8" s="9"/>
      <c r="D8" s="9"/>
      <c r="E8" s="9"/>
    </row>
    <row r="9" spans="1:5" ht="38.25">
      <c r="A9" s="14" t="s">
        <v>35</v>
      </c>
      <c r="B9" s="625" t="s">
        <v>128</v>
      </c>
      <c r="C9" s="626"/>
      <c r="D9" s="14" t="s">
        <v>37</v>
      </c>
      <c r="E9" s="14" t="s">
        <v>38</v>
      </c>
    </row>
    <row r="10" spans="1:5" ht="12.75">
      <c r="A10" s="15">
        <v>1</v>
      </c>
      <c r="B10" s="627">
        <v>2</v>
      </c>
      <c r="C10" s="628"/>
      <c r="D10" s="15">
        <v>3</v>
      </c>
      <c r="E10" s="15">
        <v>4</v>
      </c>
    </row>
    <row r="11" spans="1:5" ht="12.75">
      <c r="A11" s="14" t="s">
        <v>129</v>
      </c>
      <c r="B11" s="629" t="s">
        <v>47</v>
      </c>
      <c r="C11" s="630"/>
      <c r="D11" s="16">
        <f>SUM(D12:D18)</f>
        <v>0</v>
      </c>
      <c r="E11" s="16">
        <f>SUM(E12:E18)</f>
        <v>0</v>
      </c>
    </row>
    <row r="12" spans="1:5" ht="12.75">
      <c r="A12" s="16" t="s">
        <v>130</v>
      </c>
      <c r="B12" s="18"/>
      <c r="C12" s="19" t="s">
        <v>131</v>
      </c>
      <c r="D12" s="20"/>
      <c r="E12" s="20"/>
    </row>
    <row r="13" spans="1:5" ht="12.75">
      <c r="A13" s="16" t="s">
        <v>132</v>
      </c>
      <c r="B13" s="18"/>
      <c r="C13" s="19" t="s">
        <v>133</v>
      </c>
      <c r="D13" s="20"/>
      <c r="E13" s="20"/>
    </row>
    <row r="14" spans="1:5" ht="12.75">
      <c r="A14" s="16" t="s">
        <v>134</v>
      </c>
      <c r="B14" s="21"/>
      <c r="C14" s="19" t="s">
        <v>135</v>
      </c>
      <c r="D14" s="20"/>
      <c r="E14" s="20"/>
    </row>
    <row r="15" spans="1:5" ht="12.75">
      <c r="A15" s="22" t="s">
        <v>136</v>
      </c>
      <c r="B15" s="23"/>
      <c r="C15" s="24" t="s">
        <v>137</v>
      </c>
      <c r="D15" s="20"/>
      <c r="E15" s="20"/>
    </row>
    <row r="16" spans="1:5" ht="25.5">
      <c r="A16" s="25" t="s">
        <v>138</v>
      </c>
      <c r="B16" s="23"/>
      <c r="C16" s="19" t="s">
        <v>139</v>
      </c>
      <c r="D16" s="20"/>
      <c r="E16" s="20"/>
    </row>
    <row r="17" spans="1:5" ht="12.75">
      <c r="A17" s="25" t="s">
        <v>140</v>
      </c>
      <c r="B17" s="23"/>
      <c r="C17" s="19" t="s">
        <v>141</v>
      </c>
      <c r="D17" s="20"/>
      <c r="E17" s="20"/>
    </row>
    <row r="18" spans="1:5" ht="12.75">
      <c r="A18" s="22" t="s">
        <v>142</v>
      </c>
      <c r="B18" s="23"/>
      <c r="C18" s="19" t="s">
        <v>143</v>
      </c>
      <c r="D18" s="20"/>
      <c r="E18" s="20"/>
    </row>
    <row r="19" spans="1:5" ht="12.75">
      <c r="A19" s="14" t="s">
        <v>144</v>
      </c>
      <c r="B19" s="607" t="s">
        <v>103</v>
      </c>
      <c r="C19" s="609"/>
      <c r="D19" s="16">
        <f>SUM(D20:D24)</f>
        <v>22221</v>
      </c>
      <c r="E19" s="16">
        <f>SUM(E20:E24)</f>
        <v>0</v>
      </c>
    </row>
    <row r="20" spans="1:5" ht="12.75">
      <c r="A20" s="16" t="s">
        <v>145</v>
      </c>
      <c r="B20" s="26"/>
      <c r="C20" s="24" t="s">
        <v>146</v>
      </c>
      <c r="D20" s="16"/>
      <c r="E20" s="17"/>
    </row>
    <row r="21" spans="1:5" ht="25.5">
      <c r="A21" s="16" t="s">
        <v>147</v>
      </c>
      <c r="B21" s="26"/>
      <c r="C21" s="19" t="s">
        <v>139</v>
      </c>
      <c r="D21" s="16"/>
      <c r="E21" s="17"/>
    </row>
    <row r="22" spans="1:5" ht="12.75">
      <c r="A22" s="16" t="s">
        <v>148</v>
      </c>
      <c r="B22" s="21"/>
      <c r="C22" s="27" t="s">
        <v>149</v>
      </c>
      <c r="D22" s="16">
        <v>22221</v>
      </c>
      <c r="E22" s="17"/>
    </row>
    <row r="23" spans="1:5" ht="12.75">
      <c r="A23" s="16" t="s">
        <v>150</v>
      </c>
      <c r="B23" s="21"/>
      <c r="C23" s="27" t="s">
        <v>151</v>
      </c>
      <c r="D23" s="16"/>
      <c r="E23" s="17"/>
    </row>
    <row r="24" spans="1:5" ht="12.75">
      <c r="A24" s="16" t="s">
        <v>152</v>
      </c>
      <c r="B24" s="28"/>
      <c r="C24" s="27" t="s">
        <v>143</v>
      </c>
      <c r="D24" s="16"/>
      <c r="E24" s="17"/>
    </row>
    <row r="25" spans="1:5" ht="12.75" customHeight="1">
      <c r="A25" s="29" t="s">
        <v>153</v>
      </c>
      <c r="B25" s="30"/>
      <c r="C25" s="30"/>
      <c r="D25" s="31"/>
      <c r="E25" s="31"/>
    </row>
    <row r="26" spans="1:5" ht="12.75" customHeight="1">
      <c r="A26" s="621" t="s">
        <v>154</v>
      </c>
      <c r="B26" s="622"/>
      <c r="C26" s="622"/>
      <c r="D26" s="622"/>
      <c r="E26" s="622"/>
    </row>
    <row r="27" spans="1:5" ht="12.75">
      <c r="A27" s="623" t="s">
        <v>155</v>
      </c>
      <c r="B27" s="623"/>
      <c r="C27" s="623"/>
      <c r="D27" s="623"/>
      <c r="E27" s="623"/>
    </row>
    <row r="28" ht="12.75">
      <c r="C28" s="1" t="s">
        <v>596</v>
      </c>
    </row>
  </sheetData>
  <sheetProtection/>
  <mergeCells count="8">
    <mergeCell ref="A26:E26"/>
    <mergeCell ref="A27:E27"/>
    <mergeCell ref="A5:E5"/>
    <mergeCell ref="A7:E7"/>
    <mergeCell ref="B9:C9"/>
    <mergeCell ref="B10:C10"/>
    <mergeCell ref="B11:C11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L2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00390625" style="411" customWidth="1"/>
    <col min="2" max="2" width="58.7109375" style="411" customWidth="1"/>
    <col min="3" max="4" width="14.421875" style="411" customWidth="1"/>
    <col min="5" max="5" width="4.28125" style="411" customWidth="1"/>
    <col min="6" max="16384" width="9.140625" style="411" customWidth="1"/>
  </cols>
  <sheetData>
    <row r="1" spans="1:12" s="402" customFormat="1" ht="12.75">
      <c r="A1" s="397"/>
      <c r="B1" s="398"/>
      <c r="C1" s="399"/>
      <c r="D1" s="398"/>
      <c r="E1" s="400"/>
      <c r="F1" s="400"/>
      <c r="G1" s="401"/>
      <c r="H1" s="400"/>
      <c r="I1" s="401"/>
      <c r="J1" s="400"/>
      <c r="K1" s="400"/>
      <c r="L1" s="400"/>
    </row>
    <row r="2" spans="1:11" s="402" customFormat="1" ht="12.75">
      <c r="A2" s="403"/>
      <c r="B2" s="404"/>
      <c r="C2" s="405"/>
      <c r="D2" s="351" t="s">
        <v>124</v>
      </c>
      <c r="E2" s="406"/>
      <c r="F2" s="407"/>
      <c r="G2" s="406"/>
      <c r="H2" s="406"/>
      <c r="I2" s="406"/>
      <c r="J2" s="406"/>
      <c r="K2" s="407"/>
    </row>
    <row r="3" spans="1:11" s="402" customFormat="1" ht="12.75">
      <c r="A3" s="406"/>
      <c r="B3" s="408"/>
      <c r="C3" s="304" t="s">
        <v>729</v>
      </c>
      <c r="D3" s="409"/>
      <c r="E3" s="406"/>
      <c r="F3" s="400"/>
      <c r="G3" s="400"/>
      <c r="H3" s="401"/>
      <c r="I3" s="401"/>
      <c r="J3" s="400"/>
      <c r="K3" s="400"/>
    </row>
    <row r="4" spans="1:11" s="402" customFormat="1" ht="12.75">
      <c r="A4" s="406"/>
      <c r="B4" s="408"/>
      <c r="C4" s="304"/>
      <c r="D4" s="409"/>
      <c r="E4" s="406"/>
      <c r="F4" s="400"/>
      <c r="G4" s="400"/>
      <c r="H4" s="401"/>
      <c r="I4" s="401"/>
      <c r="J4" s="400"/>
      <c r="K4" s="400"/>
    </row>
    <row r="5" spans="1:11" s="402" customFormat="1" ht="12.75" customHeight="1">
      <c r="A5" s="631" t="s">
        <v>730</v>
      </c>
      <c r="B5" s="632"/>
      <c r="C5" s="632"/>
      <c r="D5" s="632"/>
      <c r="E5" s="410"/>
      <c r="F5" s="410"/>
      <c r="G5" s="400"/>
      <c r="H5" s="401"/>
      <c r="I5" s="401"/>
      <c r="J5" s="400"/>
      <c r="K5" s="400"/>
    </row>
    <row r="6" spans="1:6" ht="18.75" customHeight="1">
      <c r="A6" s="632"/>
      <c r="B6" s="632"/>
      <c r="C6" s="632"/>
      <c r="D6" s="632"/>
      <c r="E6" s="410"/>
      <c r="F6" s="410"/>
    </row>
    <row r="7" spans="1:6" ht="18.75" customHeight="1">
      <c r="A7" s="412"/>
      <c r="B7" s="412"/>
      <c r="C7" s="412"/>
      <c r="D7" s="412"/>
      <c r="E7" s="410"/>
      <c r="F7" s="410"/>
    </row>
    <row r="8" spans="1:4" ht="15.75">
      <c r="A8" s="633" t="s">
        <v>731</v>
      </c>
      <c r="B8" s="633"/>
      <c r="C8" s="633"/>
      <c r="D8" s="633"/>
    </row>
    <row r="9" spans="1:4" ht="12.75">
      <c r="A9" s="397"/>
      <c r="B9" s="397"/>
      <c r="C9" s="397"/>
      <c r="D9" s="397"/>
    </row>
    <row r="10" spans="1:4" s="414" customFormat="1" ht="38.25">
      <c r="A10" s="413" t="s">
        <v>35</v>
      </c>
      <c r="B10" s="413" t="s">
        <v>128</v>
      </c>
      <c r="C10" s="413" t="s">
        <v>37</v>
      </c>
      <c r="D10" s="413" t="s">
        <v>38</v>
      </c>
    </row>
    <row r="11" spans="1:4" s="414" customFormat="1" ht="12.75">
      <c r="A11" s="415">
        <v>1</v>
      </c>
      <c r="B11" s="416">
        <v>2</v>
      </c>
      <c r="C11" s="415">
        <v>3</v>
      </c>
      <c r="D11" s="415">
        <v>4</v>
      </c>
    </row>
    <row r="12" spans="1:4" ht="12.75" customHeight="1">
      <c r="A12" s="417" t="s">
        <v>129</v>
      </c>
      <c r="B12" s="418" t="s">
        <v>103</v>
      </c>
      <c r="C12" s="419"/>
      <c r="D12" s="419"/>
    </row>
    <row r="13" spans="1:4" ht="12.75">
      <c r="A13" s="420" t="s">
        <v>732</v>
      </c>
      <c r="B13" s="421" t="s">
        <v>146</v>
      </c>
      <c r="C13" s="419"/>
      <c r="D13" s="419"/>
    </row>
    <row r="14" spans="1:4" ht="12.75">
      <c r="A14" s="420" t="s">
        <v>733</v>
      </c>
      <c r="B14" s="421" t="s">
        <v>139</v>
      </c>
      <c r="C14" s="419"/>
      <c r="D14" s="419"/>
    </row>
    <row r="15" spans="1:4" ht="12.75">
      <c r="A15" s="420" t="s">
        <v>734</v>
      </c>
      <c r="B15" s="421" t="s">
        <v>149</v>
      </c>
      <c r="C15" s="419">
        <v>22221</v>
      </c>
      <c r="D15" s="419"/>
    </row>
    <row r="16" spans="1:4" ht="12.75">
      <c r="A16" s="420" t="s">
        <v>735</v>
      </c>
      <c r="B16" s="421" t="s">
        <v>151</v>
      </c>
      <c r="C16" s="419"/>
      <c r="D16" s="419"/>
    </row>
    <row r="17" spans="1:4" ht="12.75">
      <c r="A17" s="420" t="s">
        <v>736</v>
      </c>
      <c r="B17" s="421" t="s">
        <v>143</v>
      </c>
      <c r="C17" s="419"/>
      <c r="D17" s="419"/>
    </row>
    <row r="18" spans="1:4" ht="12.75">
      <c r="A18" s="417" t="s">
        <v>144</v>
      </c>
      <c r="B18" s="422" t="s">
        <v>737</v>
      </c>
      <c r="C18" s="419"/>
      <c r="D18" s="419"/>
    </row>
    <row r="19" spans="1:4" ht="12.75" customHeight="1">
      <c r="A19" s="417" t="s">
        <v>175</v>
      </c>
      <c r="B19" s="418" t="s">
        <v>106</v>
      </c>
      <c r="C19" s="419"/>
      <c r="D19" s="419"/>
    </row>
    <row r="20" spans="1:4" ht="12.75">
      <c r="A20" s="423" t="s">
        <v>738</v>
      </c>
      <c r="B20" s="424" t="s">
        <v>247</v>
      </c>
      <c r="C20" s="419"/>
      <c r="D20" s="419"/>
    </row>
    <row r="21" spans="1:4" ht="12.75">
      <c r="A21" s="423" t="s">
        <v>739</v>
      </c>
      <c r="B21" s="424" t="s">
        <v>740</v>
      </c>
      <c r="C21" s="419"/>
      <c r="D21" s="419"/>
    </row>
    <row r="22" spans="1:4" ht="12.75">
      <c r="A22" s="423" t="s">
        <v>741</v>
      </c>
      <c r="B22" s="424" t="s">
        <v>742</v>
      </c>
      <c r="C22" s="419"/>
      <c r="D22" s="419"/>
    </row>
    <row r="23" spans="1:4" ht="12.75">
      <c r="A23" s="423" t="s">
        <v>743</v>
      </c>
      <c r="B23" s="424" t="s">
        <v>744</v>
      </c>
      <c r="C23" s="419"/>
      <c r="D23" s="419"/>
    </row>
    <row r="24" spans="1:4" ht="12.75">
      <c r="A24" s="423" t="s">
        <v>745</v>
      </c>
      <c r="B24" s="424" t="s">
        <v>746</v>
      </c>
      <c r="C24" s="419"/>
      <c r="D24" s="419"/>
    </row>
    <row r="25" spans="1:4" ht="12.75">
      <c r="A25" s="423" t="s">
        <v>747</v>
      </c>
      <c r="B25" s="425" t="s">
        <v>106</v>
      </c>
      <c r="C25" s="419"/>
      <c r="D25" s="419"/>
    </row>
    <row r="26" spans="1:4" ht="12.75">
      <c r="A26" s="417" t="s">
        <v>183</v>
      </c>
      <c r="B26" s="422" t="s">
        <v>748</v>
      </c>
      <c r="C26" s="419"/>
      <c r="D26" s="419"/>
    </row>
    <row r="27" spans="1:4" ht="12.75">
      <c r="A27" s="402" t="s">
        <v>749</v>
      </c>
      <c r="B27" s="426"/>
      <c r="C27" s="427"/>
      <c r="D27" s="427"/>
    </row>
    <row r="28" spans="1:4" ht="12.75">
      <c r="A28" s="634" t="s">
        <v>750</v>
      </c>
      <c r="B28" s="634"/>
      <c r="C28" s="634"/>
      <c r="D28" s="634"/>
    </row>
  </sheetData>
  <sheetProtection/>
  <mergeCells count="3">
    <mergeCell ref="A5:D6"/>
    <mergeCell ref="A8:D8"/>
    <mergeCell ref="A28:D28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P42"/>
  <sheetViews>
    <sheetView zoomScalePageLayoutView="0" workbookViewId="0" topLeftCell="A7">
      <selection activeCell="M41" sqref="M41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4.28125" style="0" customWidth="1"/>
    <col min="4" max="4" width="35.7109375" style="0" customWidth="1"/>
    <col min="5" max="5" width="11.8515625" style="0" customWidth="1"/>
    <col min="6" max="6" width="6.7109375" style="0" bestFit="1" customWidth="1"/>
    <col min="7" max="7" width="7.00390625" style="0" customWidth="1"/>
    <col min="8" max="8" width="7.7109375" style="0" customWidth="1"/>
    <col min="9" max="9" width="8.140625" style="0" bestFit="1" customWidth="1"/>
    <col min="10" max="11" width="7.140625" style="0" customWidth="1"/>
    <col min="12" max="12" width="8.421875" style="0" customWidth="1"/>
    <col min="13" max="13" width="8.7109375" style="0" customWidth="1"/>
    <col min="14" max="14" width="5.8515625" style="0" customWidth="1"/>
    <col min="15" max="15" width="6.57421875" style="0" bestFit="1" customWidth="1"/>
  </cols>
  <sheetData>
    <row r="1" spans="1:16" ht="4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4"/>
      <c r="O1" s="74"/>
      <c r="P1" s="75"/>
    </row>
    <row r="2" spans="1:16" ht="11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6"/>
      <c r="N2" s="77" t="s">
        <v>224</v>
      </c>
      <c r="O2" s="77"/>
      <c r="P2" s="75"/>
    </row>
    <row r="3" spans="1:16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N3" s="77" t="s">
        <v>225</v>
      </c>
      <c r="O3" s="77"/>
      <c r="P3" s="75"/>
    </row>
    <row r="4" spans="1:15" ht="6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2.75">
      <c r="A5" s="647" t="s">
        <v>226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</row>
    <row r="6" spans="1:15" ht="12" customHeight="1">
      <c r="A6" s="287"/>
      <c r="B6" s="287"/>
      <c r="C6" s="287"/>
      <c r="D6" s="287"/>
      <c r="E6" s="287"/>
      <c r="F6" s="288"/>
      <c r="G6" s="76"/>
      <c r="H6" s="76"/>
      <c r="I6" s="76"/>
      <c r="J6" s="76"/>
      <c r="K6" s="76"/>
      <c r="L6" s="76"/>
      <c r="M6" s="76"/>
      <c r="N6" s="76"/>
      <c r="O6" s="76"/>
    </row>
    <row r="7" spans="1:15" ht="12.75">
      <c r="A7" s="648" t="s">
        <v>595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</row>
    <row r="8" spans="1:15" ht="12.75" hidden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2.75">
      <c r="A9" s="649" t="s">
        <v>227</v>
      </c>
      <c r="B9" s="650" t="s">
        <v>228</v>
      </c>
      <c r="C9" s="651"/>
      <c r="D9" s="652"/>
      <c r="E9" s="656" t="s">
        <v>229</v>
      </c>
      <c r="F9" s="656"/>
      <c r="G9" s="656"/>
      <c r="H9" s="656"/>
      <c r="I9" s="656"/>
      <c r="J9" s="656"/>
      <c r="K9" s="656"/>
      <c r="L9" s="656"/>
      <c r="M9" s="656"/>
      <c r="N9" s="656"/>
      <c r="O9" s="635" t="s">
        <v>230</v>
      </c>
    </row>
    <row r="10" spans="1:15" ht="43.5" customHeight="1">
      <c r="A10" s="649"/>
      <c r="B10" s="653"/>
      <c r="C10" s="654"/>
      <c r="D10" s="655"/>
      <c r="E10" s="79" t="s">
        <v>231</v>
      </c>
      <c r="F10" s="80" t="s">
        <v>232</v>
      </c>
      <c r="G10" s="14" t="s">
        <v>233</v>
      </c>
      <c r="H10" s="80" t="s">
        <v>234</v>
      </c>
      <c r="I10" s="14" t="s">
        <v>235</v>
      </c>
      <c r="J10" s="14" t="s">
        <v>236</v>
      </c>
      <c r="K10" s="14" t="s">
        <v>237</v>
      </c>
      <c r="L10" s="14" t="s">
        <v>238</v>
      </c>
      <c r="M10" s="80" t="s">
        <v>239</v>
      </c>
      <c r="N10" s="14" t="s">
        <v>240</v>
      </c>
      <c r="O10" s="635"/>
    </row>
    <row r="11" spans="1:15" ht="12.75">
      <c r="A11" s="81">
        <v>1</v>
      </c>
      <c r="B11" s="637">
        <v>2</v>
      </c>
      <c r="C11" s="637"/>
      <c r="D11" s="638"/>
      <c r="E11" s="81">
        <v>3</v>
      </c>
      <c r="F11" s="81">
        <v>4</v>
      </c>
      <c r="G11" s="81">
        <v>5</v>
      </c>
      <c r="H11" s="81">
        <v>6</v>
      </c>
      <c r="I11" s="81">
        <v>7</v>
      </c>
      <c r="J11" s="81">
        <v>8</v>
      </c>
      <c r="K11" s="81">
        <v>9</v>
      </c>
      <c r="L11" s="81">
        <v>10</v>
      </c>
      <c r="M11" s="81">
        <v>11</v>
      </c>
      <c r="N11" s="81">
        <v>12</v>
      </c>
      <c r="O11" s="81">
        <v>13</v>
      </c>
    </row>
    <row r="12" spans="1:15" ht="12.75">
      <c r="A12" s="82" t="s">
        <v>129</v>
      </c>
      <c r="B12" s="83" t="s">
        <v>50</v>
      </c>
      <c r="C12" s="84"/>
      <c r="D12" s="84"/>
      <c r="E12" s="85">
        <f>SUM(E13:E26)</f>
        <v>0</v>
      </c>
      <c r="F12" s="85">
        <f aca="true" t="shared" si="0" ref="F12:O12">SUM(F13:F26)</f>
        <v>0</v>
      </c>
      <c r="G12" s="85">
        <f t="shared" si="0"/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  <c r="O12" s="85">
        <f t="shared" si="0"/>
        <v>0</v>
      </c>
    </row>
    <row r="13" spans="1:15" ht="14.25" customHeight="1">
      <c r="A13" s="86" t="s">
        <v>130</v>
      </c>
      <c r="B13" s="38"/>
      <c r="C13" s="87" t="s">
        <v>241</v>
      </c>
      <c r="D13" s="88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2.75">
      <c r="A14" s="89" t="s">
        <v>132</v>
      </c>
      <c r="B14" s="90"/>
      <c r="C14" s="91" t="s">
        <v>87</v>
      </c>
      <c r="D14" s="92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12.75">
      <c r="A15" s="93" t="s">
        <v>134</v>
      </c>
      <c r="B15" s="94"/>
      <c r="C15" s="95" t="s">
        <v>242</v>
      </c>
      <c r="D15" s="88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96" t="s">
        <v>136</v>
      </c>
      <c r="B16" s="94"/>
      <c r="C16" s="95" t="s">
        <v>88</v>
      </c>
      <c r="D16" s="97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12.75">
      <c r="A17" s="96" t="s">
        <v>138</v>
      </c>
      <c r="B17" s="94"/>
      <c r="C17" s="95" t="s">
        <v>90</v>
      </c>
      <c r="D17" s="97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1:15" ht="12.75">
      <c r="A18" s="96" t="s">
        <v>140</v>
      </c>
      <c r="B18" s="94"/>
      <c r="C18" s="95" t="s">
        <v>92</v>
      </c>
      <c r="D18" s="97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2.75">
      <c r="A19" s="96" t="s">
        <v>142</v>
      </c>
      <c r="B19" s="94"/>
      <c r="C19" s="95" t="s">
        <v>243</v>
      </c>
      <c r="D19" s="97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ht="12.75">
      <c r="A20" s="96" t="s">
        <v>244</v>
      </c>
      <c r="B20" s="94"/>
      <c r="C20" s="95" t="s">
        <v>245</v>
      </c>
      <c r="D20" s="98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12.75">
      <c r="A21" s="99" t="s">
        <v>246</v>
      </c>
      <c r="B21" s="94"/>
      <c r="C21" s="639" t="s">
        <v>247</v>
      </c>
      <c r="D21" s="640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1:15" ht="12.75">
      <c r="A22" s="89" t="s">
        <v>248</v>
      </c>
      <c r="B22" s="94"/>
      <c r="C22" s="95" t="s">
        <v>249</v>
      </c>
      <c r="D22" s="100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1:15" ht="12.75">
      <c r="A23" s="96" t="s">
        <v>250</v>
      </c>
      <c r="B23" s="94"/>
      <c r="C23" s="95" t="s">
        <v>251</v>
      </c>
      <c r="D23" s="100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ht="12.75">
      <c r="A24" s="96" t="s">
        <v>252</v>
      </c>
      <c r="B24" s="94"/>
      <c r="C24" s="95" t="s">
        <v>253</v>
      </c>
      <c r="D24" s="100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 ht="12.75">
      <c r="A25" s="96" t="s">
        <v>254</v>
      </c>
      <c r="B25" s="94"/>
      <c r="C25" s="95" t="s">
        <v>255</v>
      </c>
      <c r="D25" s="100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12.75">
      <c r="A26" s="96" t="s">
        <v>256</v>
      </c>
      <c r="B26" s="94"/>
      <c r="C26" s="95" t="s">
        <v>53</v>
      </c>
      <c r="D26" s="100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28.5" customHeight="1">
      <c r="A27" s="101" t="s">
        <v>144</v>
      </c>
      <c r="B27" s="641" t="s">
        <v>72</v>
      </c>
      <c r="C27" s="642"/>
      <c r="D27" s="643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2.75">
      <c r="A28" s="82" t="s">
        <v>175</v>
      </c>
      <c r="B28" s="644" t="s">
        <v>257</v>
      </c>
      <c r="C28" s="645"/>
      <c r="D28" s="646"/>
      <c r="E28" s="85">
        <f>SUM(E29)</f>
        <v>0</v>
      </c>
      <c r="F28" s="85">
        <f aca="true" t="shared" si="1" ref="F28:O28">SUM(F29)</f>
        <v>0</v>
      </c>
      <c r="G28" s="85">
        <f t="shared" si="1"/>
        <v>0</v>
      </c>
      <c r="H28" s="85">
        <f t="shared" si="1"/>
        <v>0</v>
      </c>
      <c r="I28" s="85">
        <f t="shared" si="1"/>
        <v>0</v>
      </c>
      <c r="J28" s="85">
        <f t="shared" si="1"/>
        <v>0</v>
      </c>
      <c r="K28" s="85">
        <f t="shared" si="1"/>
        <v>0</v>
      </c>
      <c r="L28" s="85">
        <f t="shared" si="1"/>
        <v>0</v>
      </c>
      <c r="M28" s="85">
        <f t="shared" si="1"/>
        <v>0</v>
      </c>
      <c r="N28" s="85">
        <f t="shared" si="1"/>
        <v>0</v>
      </c>
      <c r="O28" s="85">
        <f t="shared" si="1"/>
        <v>0</v>
      </c>
    </row>
    <row r="29" spans="1:15" ht="12.75">
      <c r="A29" s="102" t="s">
        <v>177</v>
      </c>
      <c r="B29" s="103"/>
      <c r="C29" s="104" t="s">
        <v>258</v>
      </c>
      <c r="D29" s="19"/>
      <c r="E29" s="85">
        <f>SUM(E30:E41)</f>
        <v>0</v>
      </c>
      <c r="F29" s="85">
        <f aca="true" t="shared" si="2" ref="F29:O29">SUM(F30:F41)</f>
        <v>0</v>
      </c>
      <c r="G29" s="85">
        <f t="shared" si="2"/>
        <v>0</v>
      </c>
      <c r="H29" s="85">
        <f t="shared" si="2"/>
        <v>0</v>
      </c>
      <c r="I29" s="85">
        <f t="shared" si="2"/>
        <v>0</v>
      </c>
      <c r="J29" s="85">
        <f t="shared" si="2"/>
        <v>0</v>
      </c>
      <c r="K29" s="85">
        <f t="shared" si="2"/>
        <v>0</v>
      </c>
      <c r="L29" s="85">
        <f t="shared" si="2"/>
        <v>0</v>
      </c>
      <c r="M29" s="85">
        <f t="shared" si="2"/>
        <v>0</v>
      </c>
      <c r="N29" s="85">
        <f t="shared" si="2"/>
        <v>0</v>
      </c>
      <c r="O29" s="85">
        <f t="shared" si="2"/>
        <v>0</v>
      </c>
    </row>
    <row r="30" spans="1:15" ht="12.75">
      <c r="A30" s="28" t="s">
        <v>259</v>
      </c>
      <c r="B30" s="38"/>
      <c r="C30" s="39"/>
      <c r="D30" s="105" t="s">
        <v>241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2.75">
      <c r="A31" s="106" t="s">
        <v>260</v>
      </c>
      <c r="B31" s="94"/>
      <c r="C31" s="107"/>
      <c r="D31" s="105" t="s">
        <v>242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2.75">
      <c r="A32" s="106" t="s">
        <v>261</v>
      </c>
      <c r="B32" s="94"/>
      <c r="C32" s="107"/>
      <c r="D32" s="105" t="s">
        <v>262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2.75">
      <c r="A33" s="106" t="s">
        <v>263</v>
      </c>
      <c r="B33" s="94"/>
      <c r="C33" s="107"/>
      <c r="D33" s="105" t="s">
        <v>264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2.75">
      <c r="A34" s="106" t="s">
        <v>265</v>
      </c>
      <c r="B34" s="94"/>
      <c r="C34" s="107"/>
      <c r="D34" s="105" t="s">
        <v>266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2.75">
      <c r="A35" s="106" t="s">
        <v>267</v>
      </c>
      <c r="B35" s="94"/>
      <c r="C35" s="107"/>
      <c r="D35" s="105" t="s">
        <v>243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2.75">
      <c r="A36" s="106" t="s">
        <v>268</v>
      </c>
      <c r="B36" s="94"/>
      <c r="C36" s="107"/>
      <c r="D36" s="105" t="s">
        <v>269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2.75">
      <c r="A37" s="106" t="s">
        <v>270</v>
      </c>
      <c r="B37" s="94"/>
      <c r="C37" s="107"/>
      <c r="D37" s="105" t="s">
        <v>249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2.75">
      <c r="A38" s="106" t="s">
        <v>271</v>
      </c>
      <c r="B38" s="94"/>
      <c r="C38" s="107"/>
      <c r="D38" s="105" t="s">
        <v>251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ht="12.75">
      <c r="A39" s="108" t="s">
        <v>272</v>
      </c>
      <c r="B39" s="94"/>
      <c r="C39" s="107"/>
      <c r="D39" s="105" t="s">
        <v>273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ht="12.75">
      <c r="A40" s="89" t="s">
        <v>274</v>
      </c>
      <c r="B40" s="94"/>
      <c r="C40" s="107"/>
      <c r="D40" s="105" t="s">
        <v>275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ht="12.75">
      <c r="A41" s="89" t="s">
        <v>276</v>
      </c>
      <c r="B41" s="94"/>
      <c r="C41" s="107"/>
      <c r="D41" s="105" t="s">
        <v>277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12.75">
      <c r="A42" s="636" t="s">
        <v>278</v>
      </c>
      <c r="B42" s="636"/>
      <c r="C42" s="636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</row>
  </sheetData>
  <sheetProtection/>
  <mergeCells count="11">
    <mergeCell ref="A5:O5"/>
    <mergeCell ref="A7:O7"/>
    <mergeCell ref="A9:A10"/>
    <mergeCell ref="B9:D10"/>
    <mergeCell ref="E9:N9"/>
    <mergeCell ref="O9:O10"/>
    <mergeCell ref="A42:O42"/>
    <mergeCell ref="B11:D11"/>
    <mergeCell ref="C21:D21"/>
    <mergeCell ref="B27:D27"/>
    <mergeCell ref="B28:D2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Terese Vaitekunaite</cp:lastModifiedBy>
  <cp:lastPrinted>2014-04-15T08:06:28Z</cp:lastPrinted>
  <dcterms:created xsi:type="dcterms:W3CDTF">1996-10-14T23:33:28Z</dcterms:created>
  <dcterms:modified xsi:type="dcterms:W3CDTF">2014-06-17T12:41:45Z</dcterms:modified>
  <cp:category/>
  <cp:version/>
  <cp:contentType/>
  <cp:contentStatus/>
</cp:coreProperties>
</file>