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3"/>
  </bookViews>
  <sheets>
    <sheet name="Veiklos rezultatu ataskaita" sheetId="1" r:id="rId1"/>
    <sheet name="5 PRIEDAS" sheetId="2" r:id="rId2"/>
    <sheet name="4 PRIEDAS" sheetId="3" r:id="rId3"/>
    <sheet name="Finansines bukles ataskaita" sheetId="4" r:id="rId4"/>
  </sheets>
  <definedNames>
    <definedName name="_xlnm.Print_Area" localSheetId="3">'Finansines bukles ataskaita'!$A$1:$G$97</definedName>
    <definedName name="_xlnm.Print_Titles" localSheetId="3">'Finansines bukles ataskaita'!$18:$18</definedName>
  </definedNames>
  <calcPr fullCalcOnLoad="1"/>
</workbook>
</file>

<file path=xl/sharedStrings.xml><?xml version="1.0" encoding="utf-8"?>
<sst xmlns="http://schemas.openxmlformats.org/spreadsheetml/2006/main" count="418" uniqueCount="295">
  <si>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</si>
  <si>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</si>
  <si>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</si>
  <si>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</si>
  <si>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</si>
  <si>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</si>
  <si>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</si>
  <si>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</si>
  <si>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</si>
  <si>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</si>
  <si>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</si>
  <si>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</si>
  <si>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</si>
  <si>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</si>
  <si>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</si>
  <si>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</si>
  <si>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</si>
  <si>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</si>
  <si>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</si>
  <si>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</si>
  <si>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</si>
  <si>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</si>
  <si>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</si>
  <si>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</si>
  <si>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</si>
  <si>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</si>
  <si>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</si>
  <si>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</si>
  <si>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</si>
  <si>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</si>
  <si>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</si>
  <si>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</si>
  <si>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</si>
  <si>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</si>
  <si>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</si>
  <si>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</si>
  <si>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</si>
  <si>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</si>
  <si>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</si>
  <si>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</si>
  <si>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</si>
  <si>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</si>
  <si>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</si>
  <si>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</si>
  <si>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</si>
  <si>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</si>
  <si>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</si>
  <si>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</si>
  <si>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</si>
  <si>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</si>
  <si>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</si>
  <si>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</si>
  <si>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</si>
  <si>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</si>
  <si>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</si>
  <si>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</si>
  <si>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</si>
  <si>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</si>
  <si>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</si>
  <si>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</si>
  <si>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</si>
  <si>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</si>
  <si>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</si>
  <si>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</si>
  <si>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</si>
  <si>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</si>
  <si>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</si>
  <si>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</si>
  <si>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</si>
  <si>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</si>
  <si>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</si>
  <si>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</si>
  <si>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</si>
  <si>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</si>
  <si>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</si>
  <si>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</si>
  <si>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</si>
  <si>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</si>
  <si>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</si>
  <si>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</si>
  <si>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</si>
  <si>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</si>
  <si>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</si>
  <si>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</si>
  <si>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</si>
  <si>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</si>
  <si>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</si>
  <si>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</si>
  <si>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</si>
  <si>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</si>
  <si>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</si>
  <si>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</si>
  <si>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</si>
  <si>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</si>
  <si>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</si>
  <si>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</si>
  <si>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</si>
  <si>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</si>
  <si>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</si>
  <si>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</si>
  <si>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</si>
  <si>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</si>
  <si>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</si>
  <si>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</si>
  <si>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</si>
  <si>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</si>
  <si>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</si>
  <si>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</si>
  <si>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</si>
  <si>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</si>
  <si>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</si>
  <si>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</si>
  <si>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</si>
  <si>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</si>
  <si>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</si>
  <si>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</si>
  <si>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</si>
  <si>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</si>
  <si>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</si>
  <si>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</si>
  <si>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</si>
  <si>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</si>
  <si>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</si>
  <si>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</si>
  <si>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</si>
  <si>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</si>
  <si>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</si>
  <si>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</si>
  <si>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</si>
  <si>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</si>
  <si>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</si>
  <si>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</si>
  <si>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</si>
  <si>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</si>
  <si>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</si>
  <si>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</si>
  <si>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</si>
  <si>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</si>
  <si>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</si>
  <si>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</si>
  <si>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</si>
  <si>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</si>
  <si>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</si>
  <si>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</si>
  <si>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</si>
  <si>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</si>
  <si>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</si>
  <si>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</si>
  <si>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</si>
  <si>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</si>
  <si>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</si>
  <si>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</si>
  <si>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</si>
  <si>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</si>
  <si>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</si>
  <si>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</si>
  <si>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</si>
  <si>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</si>
  <si>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</si>
  <si>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</si>
  <si>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</si>
  <si>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</si>
  <si>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</si>
  <si>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</si>
  <si>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</si>
  <si>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</si>
  <si>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</si>
  <si>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</si>
  <si>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</si>
  <si>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</si>
  <si>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</si>
  <si>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</si>
  <si>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</si>
  <si>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</si>
  <si>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</si>
  <si>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</si>
  <si>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</si>
  <si>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</si>
  <si>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</si>
  <si>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</si>
  <si>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</si>
  <si>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</si>
  <si>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</si>
  <si>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</si>
  <si>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</si>
  <si>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</si>
  <si>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</si>
  <si>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</si>
  <si>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</si>
  <si>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</si>
  <si>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</si>
  <si>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</si>
  <si>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</si>
  <si>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</si>
  <si>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</si>
  <si>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</si>
  <si>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</si>
  <si>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</si>
  <si>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</si>
  <si>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</si>
  <si>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</si>
  <si>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</si>
  <si>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</si>
  <si>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</si>
  <si>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</si>
  <si>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</si>
  <si>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</si>
  <si>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</si>
  <si>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</si>
  <si>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</si>
  <si>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</si>
  <si>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</si>
  <si>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</si>
  <si>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</si>
  <si>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</si>
  <si>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</si>
  <si>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</si>
  <si>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2.</t>
  </si>
  <si>
    <t>3.</t>
  </si>
  <si>
    <t>4.</t>
  </si>
  <si>
    <t>5.</t>
  </si>
  <si>
    <t>Vyr. buhalterė</t>
  </si>
  <si>
    <t>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</si>
  <si>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</si>
  <si>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</si>
  <si>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</si>
  <si>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</si>
  <si>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</si>
  <si>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</si>
  <si>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8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</si>
  <si>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</si>
  <si>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</si>
  <si>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</si>
  <si>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</si>
  <si>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</si>
  <si>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</si>
  <si>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</si>
  <si>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</si>
  <si>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</si>
  <si>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</si>
  <si>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</si>
  <si>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</si>
  <si>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</si>
  <si>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</si>
  <si>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</si>
  <si>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</si>
  <si>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</si>
  <si>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</si>
  <si>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</si>
  <si>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</si>
  <si>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</si>
  <si>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</si>
  <si>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</si>
  <si>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</si>
  <si>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</si>
  <si>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</si>
  <si>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</si>
  <si>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</si>
  <si>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</si>
  <si>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</si>
  <si>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</si>
  <si>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</si>
  <si>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</si>
  <si>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</si>
  <si>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</si>
  <si>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Iš kitų šaltinių:</t>
  </si>
  <si>
    <t>4.1.</t>
  </si>
  <si>
    <t>4.2.</t>
  </si>
  <si>
    <t>Iš viso finansavimo sumų:</t>
  </si>
  <si>
    <t>20 vsaf. 4pr.</t>
  </si>
  <si>
    <t>20 vsaf. 5pr.</t>
  </si>
  <si>
    <r>
      <t xml:space="preserve">3-iojo </t>
    </r>
    <r>
      <rPr>
        <sz val="8"/>
        <rFont val="Times New Roman"/>
        <family val="1"/>
      </rPr>
      <t>VSAFAS</t>
    </r>
    <r>
      <rPr>
        <sz val="10"/>
        <rFont val="Times New Roman"/>
        <family val="1"/>
      </rPr>
      <t xml:space="preserve"> „Veiklos rezultatų ataskaita“</t>
    </r>
  </si>
  <si>
    <t>190140056, Baltų pr. 103, Kaunas</t>
  </si>
  <si>
    <t>1901400564, BALTŲ PR. 103, KAUNAS</t>
  </si>
  <si>
    <t>XIV</t>
  </si>
  <si>
    <t>XIII</t>
  </si>
  <si>
    <t>XII</t>
  </si>
  <si>
    <t>XI</t>
  </si>
  <si>
    <t>VIII</t>
  </si>
  <si>
    <t>III.2</t>
  </si>
  <si>
    <t>Direktorius</t>
  </si>
  <si>
    <t>Liudvikas Lukošius</t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</si>
  <si>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</si>
  <si>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 xml:space="preserve">Vyr. buhalterė </t>
  </si>
  <si>
    <t>Ingrida Sivickienė</t>
  </si>
  <si>
    <t xml:space="preserve">Kauno "Ąžuolo" katalikiška vidurinė mokykla                      190140056  </t>
  </si>
  <si>
    <t>Kauno "Ąžuolo" katalikiška vidurinė mokykla          190140056</t>
  </si>
  <si>
    <t>KAUNO "ĄŽUOLO" KATALIKIŠKA VIDURINĖ MOKYKLA</t>
  </si>
  <si>
    <t>2013  04 08</t>
  </si>
  <si>
    <t>2013 04 08</t>
  </si>
  <si>
    <t>1174692,36 + 468,59</t>
  </si>
  <si>
    <t>PAGAL 2013 M. KOVO 31 D. DUOMENIS</t>
  </si>
  <si>
    <t>VŠĮ KAUNO "ĄŽUOLO" KATALIKIŠKA VIDURINĖ MOKYKLA</t>
  </si>
  <si>
    <t xml:space="preserve">      2013 04 15  Nr.13/01</t>
  </si>
  <si>
    <t>2013 04 15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</si>
</sst>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2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0" fontId="4" fillId="3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Alignment="1">
      <alignment horizontal="left" vertical="center" wrapText="1"/>
    </xf>
    <xf numFmtId="2" fontId="11" fillId="3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L15" sqref="L15"/>
    </sheetView>
  </sheetViews>
  <sheetFormatPr defaultColWidth="9.140625" defaultRowHeight="12.75"/>
  <cols>
    <col min="1" max="1" width="3.8515625" style="90" customWidth="1"/>
    <col min="2" max="2" width="0.13671875" style="90" hidden="1" customWidth="1"/>
    <col min="3" max="3" width="30.140625" style="90" customWidth="1"/>
    <col min="4" max="4" width="18.28125" style="90" customWidth="1"/>
    <col min="5" max="5" width="0.13671875" style="90" customWidth="1"/>
    <col min="6" max="6" width="11.7109375" style="90" hidden="1" customWidth="1"/>
    <col min="7" max="7" width="9.140625" style="90" customWidth="1"/>
    <col min="8" max="8" width="11.28125" style="90" customWidth="1"/>
    <col min="9" max="9" width="12.00390625" style="90" customWidth="1"/>
    <col min="10" max="16384" width="9.140625" style="90" customWidth="1"/>
  </cols>
  <sheetData>
    <row r="1" spans="4:9" ht="12.75">
      <c r="D1" s="91"/>
      <c r="G1" s="92" t="s">
        <v>271</v>
      </c>
      <c r="H1" s="92"/>
      <c r="I1" s="92"/>
    </row>
    <row r="2" spans="7:9" ht="12.75">
      <c r="G2" s="92" t="s">
        <v>128</v>
      </c>
      <c r="H2" s="92"/>
      <c r="I2" s="92"/>
    </row>
    <row r="3" ht="9" customHeight="1"/>
    <row r="4" spans="1:9" ht="12.75">
      <c r="A4" s="166" t="s">
        <v>129</v>
      </c>
      <c r="B4" s="166"/>
      <c r="C4" s="166"/>
      <c r="D4" s="166"/>
      <c r="E4" s="166"/>
      <c r="F4" s="166"/>
      <c r="G4" s="166"/>
      <c r="H4" s="166"/>
      <c r="I4" s="166"/>
    </row>
    <row r="5" spans="1:9" ht="12.75">
      <c r="A5" s="167" t="s">
        <v>130</v>
      </c>
      <c r="B5" s="167"/>
      <c r="C5" s="167"/>
      <c r="D5" s="167"/>
      <c r="E5" s="167"/>
      <c r="F5" s="167"/>
      <c r="G5" s="167"/>
      <c r="H5" s="167"/>
      <c r="I5" s="167"/>
    </row>
    <row r="6" spans="1:9" ht="12.75">
      <c r="A6" s="164" t="s">
        <v>292</v>
      </c>
      <c r="B6" s="164"/>
      <c r="C6" s="164"/>
      <c r="D6" s="164"/>
      <c r="E6" s="164"/>
      <c r="F6" s="164"/>
      <c r="G6" s="164"/>
      <c r="H6" s="164"/>
      <c r="I6" s="164"/>
    </row>
    <row r="7" spans="1:9" ht="12.75">
      <c r="A7" s="179" t="s">
        <v>131</v>
      </c>
      <c r="B7" s="179"/>
      <c r="C7" s="179"/>
      <c r="D7" s="179"/>
      <c r="E7" s="179"/>
      <c r="F7" s="179"/>
      <c r="G7" s="179"/>
      <c r="H7" s="179"/>
      <c r="I7" s="179"/>
    </row>
    <row r="8" spans="1:9" ht="12.75">
      <c r="A8" s="179" t="s">
        <v>273</v>
      </c>
      <c r="B8" s="179"/>
      <c r="C8" s="179"/>
      <c r="D8" s="179"/>
      <c r="E8" s="179"/>
      <c r="F8" s="179"/>
      <c r="G8" s="179"/>
      <c r="H8" s="179"/>
      <c r="I8" s="179"/>
    </row>
    <row r="9" spans="1:9" ht="12.75">
      <c r="A9" s="179" t="s">
        <v>132</v>
      </c>
      <c r="B9" s="179"/>
      <c r="C9" s="179"/>
      <c r="D9" s="179"/>
      <c r="E9" s="179"/>
      <c r="F9" s="179"/>
      <c r="G9" s="179"/>
      <c r="H9" s="179"/>
      <c r="I9" s="179"/>
    </row>
    <row r="10" spans="1:9" ht="12.75">
      <c r="A10" s="179" t="s">
        <v>133</v>
      </c>
      <c r="B10" s="179"/>
      <c r="C10" s="179"/>
      <c r="D10" s="179"/>
      <c r="E10" s="179"/>
      <c r="F10" s="179"/>
      <c r="G10" s="179"/>
      <c r="H10" s="179"/>
      <c r="I10" s="179"/>
    </row>
    <row r="11" spans="1:9" ht="9.75" customHeight="1">
      <c r="A11" s="165"/>
      <c r="B11" s="165"/>
      <c r="C11" s="165"/>
      <c r="D11" s="165"/>
      <c r="E11" s="165"/>
      <c r="F11" s="165"/>
      <c r="G11" s="165"/>
      <c r="H11" s="165"/>
      <c r="I11" s="165"/>
    </row>
    <row r="12" spans="1:9" ht="12.75">
      <c r="A12" s="164" t="s">
        <v>134</v>
      </c>
      <c r="B12" s="164"/>
      <c r="C12" s="164"/>
      <c r="D12" s="164"/>
      <c r="E12" s="164"/>
      <c r="F12" s="164"/>
      <c r="G12" s="164"/>
      <c r="H12" s="164"/>
      <c r="I12" s="164"/>
    </row>
    <row r="13" spans="1:9" ht="9" customHeight="1">
      <c r="A13" s="164"/>
      <c r="B13" s="164"/>
      <c r="C13" s="164"/>
      <c r="D13" s="164"/>
      <c r="E13" s="164"/>
      <c r="F13" s="164"/>
      <c r="G13" s="164"/>
      <c r="H13" s="164"/>
      <c r="I13" s="164"/>
    </row>
    <row r="14" spans="1:9" ht="12.75">
      <c r="A14" s="164" t="s">
        <v>291</v>
      </c>
      <c r="B14" s="164"/>
      <c r="C14" s="164"/>
      <c r="D14" s="164"/>
      <c r="E14" s="164"/>
      <c r="F14" s="164"/>
      <c r="G14" s="164"/>
      <c r="H14" s="164"/>
      <c r="I14" s="164"/>
    </row>
    <row r="15" spans="1:9" ht="12.75">
      <c r="A15" s="179" t="s">
        <v>293</v>
      </c>
      <c r="B15" s="179"/>
      <c r="C15" s="179"/>
      <c r="D15" s="179"/>
      <c r="E15" s="179"/>
      <c r="F15" s="179"/>
      <c r="G15" s="179"/>
      <c r="H15" s="179"/>
      <c r="I15" s="179"/>
    </row>
    <row r="16" spans="1:9" ht="12.75">
      <c r="A16" s="179" t="s">
        <v>1</v>
      </c>
      <c r="B16" s="179"/>
      <c r="C16" s="179"/>
      <c r="D16" s="179"/>
      <c r="E16" s="179"/>
      <c r="F16" s="179"/>
      <c r="G16" s="179"/>
      <c r="H16" s="179"/>
      <c r="I16" s="179"/>
    </row>
    <row r="17" spans="1:9" s="93" customFormat="1" ht="12.75">
      <c r="A17" s="180" t="s">
        <v>2</v>
      </c>
      <c r="B17" s="180"/>
      <c r="C17" s="180"/>
      <c r="D17" s="180"/>
      <c r="E17" s="180"/>
      <c r="F17" s="180"/>
      <c r="G17" s="180"/>
      <c r="H17" s="180"/>
      <c r="I17" s="180"/>
    </row>
    <row r="18" spans="1:9" s="150" customFormat="1" ht="49.5" customHeight="1">
      <c r="A18" s="181" t="s">
        <v>3</v>
      </c>
      <c r="B18" s="181"/>
      <c r="C18" s="182" t="s">
        <v>4</v>
      </c>
      <c r="D18" s="182"/>
      <c r="E18" s="182"/>
      <c r="F18" s="182"/>
      <c r="G18" s="94" t="s">
        <v>135</v>
      </c>
      <c r="H18" s="94" t="s">
        <v>136</v>
      </c>
      <c r="I18" s="94" t="s">
        <v>137</v>
      </c>
    </row>
    <row r="19" spans="1:9" ht="15.75" customHeight="1">
      <c r="A19" s="95" t="s">
        <v>8</v>
      </c>
      <c r="B19" s="96" t="s">
        <v>138</v>
      </c>
      <c r="C19" s="174" t="s">
        <v>138</v>
      </c>
      <c r="D19" s="174"/>
      <c r="E19" s="174"/>
      <c r="F19" s="174"/>
      <c r="G19" s="96"/>
      <c r="H19" s="120">
        <f>H20+H25+H26</f>
        <v>1217705.81</v>
      </c>
      <c r="I19" s="120">
        <f>I20+I25+I26</f>
        <v>6429903.05</v>
      </c>
    </row>
    <row r="20" spans="1:9" ht="12.75" customHeight="1">
      <c r="A20" s="98" t="s">
        <v>10</v>
      </c>
      <c r="B20" s="99" t="s">
        <v>139</v>
      </c>
      <c r="C20" s="178" t="s">
        <v>139</v>
      </c>
      <c r="D20" s="178"/>
      <c r="E20" s="178"/>
      <c r="F20" s="178"/>
      <c r="G20" s="99"/>
      <c r="H20" s="120">
        <f>H21+H22+H23+H24</f>
        <v>1217705.81</v>
      </c>
      <c r="I20" s="120">
        <f>I21+I22+I23+I24</f>
        <v>6426083.09</v>
      </c>
    </row>
    <row r="21" spans="1:9" ht="12.75" customHeight="1">
      <c r="A21" s="98" t="s">
        <v>140</v>
      </c>
      <c r="B21" s="99" t="s">
        <v>60</v>
      </c>
      <c r="C21" s="178" t="s">
        <v>60</v>
      </c>
      <c r="D21" s="178"/>
      <c r="E21" s="178"/>
      <c r="F21" s="178"/>
      <c r="G21" s="99"/>
      <c r="H21" s="121">
        <v>979228</v>
      </c>
      <c r="I21" s="154">
        <v>5221300</v>
      </c>
    </row>
    <row r="22" spans="1:9" ht="13.5" customHeight="1">
      <c r="A22" s="98" t="s">
        <v>141</v>
      </c>
      <c r="B22" s="100" t="s">
        <v>142</v>
      </c>
      <c r="C22" s="177" t="s">
        <v>142</v>
      </c>
      <c r="D22" s="177"/>
      <c r="E22" s="177"/>
      <c r="F22" s="177"/>
      <c r="G22" s="100"/>
      <c r="H22" s="121">
        <v>204879.21</v>
      </c>
      <c r="I22" s="153">
        <v>1090303.75</v>
      </c>
    </row>
    <row r="23" spans="1:9" ht="15" customHeight="1">
      <c r="A23" s="98" t="s">
        <v>143</v>
      </c>
      <c r="B23" s="99" t="s">
        <v>144</v>
      </c>
      <c r="C23" s="177" t="s">
        <v>144</v>
      </c>
      <c r="D23" s="177"/>
      <c r="E23" s="177"/>
      <c r="F23" s="177"/>
      <c r="G23" s="99"/>
      <c r="H23" s="101">
        <v>26931.84</v>
      </c>
      <c r="I23" s="153">
        <v>8977.28</v>
      </c>
    </row>
    <row r="24" spans="1:9" ht="13.5" customHeight="1">
      <c r="A24" s="98" t="s">
        <v>145</v>
      </c>
      <c r="B24" s="100" t="s">
        <v>146</v>
      </c>
      <c r="C24" s="177" t="s">
        <v>146</v>
      </c>
      <c r="D24" s="177"/>
      <c r="E24" s="177"/>
      <c r="F24" s="177"/>
      <c r="G24" s="100"/>
      <c r="H24" s="101">
        <v>6666.76</v>
      </c>
      <c r="I24" s="153">
        <v>105502.06</v>
      </c>
    </row>
    <row r="25" spans="1:9" ht="13.5" customHeight="1">
      <c r="A25" s="98" t="s">
        <v>17</v>
      </c>
      <c r="B25" s="99" t="s">
        <v>147</v>
      </c>
      <c r="C25" s="177" t="s">
        <v>147</v>
      </c>
      <c r="D25" s="177"/>
      <c r="E25" s="177"/>
      <c r="F25" s="177"/>
      <c r="G25" s="99"/>
      <c r="H25" s="97"/>
      <c r="I25" s="153"/>
    </row>
    <row r="26" spans="1:9" ht="14.25" customHeight="1">
      <c r="A26" s="98" t="s">
        <v>37</v>
      </c>
      <c r="B26" s="99" t="s">
        <v>148</v>
      </c>
      <c r="C26" s="177" t="s">
        <v>148</v>
      </c>
      <c r="D26" s="177"/>
      <c r="E26" s="177"/>
      <c r="F26" s="177"/>
      <c r="G26" s="99"/>
      <c r="H26" s="97">
        <f>H27+H28</f>
        <v>0</v>
      </c>
      <c r="I26" s="97">
        <f>I27+I28</f>
        <v>3819.96</v>
      </c>
    </row>
    <row r="27" spans="1:9" ht="13.5" customHeight="1">
      <c r="A27" s="98" t="s">
        <v>39</v>
      </c>
      <c r="B27" s="100" t="s">
        <v>149</v>
      </c>
      <c r="C27" s="177" t="s">
        <v>149</v>
      </c>
      <c r="D27" s="177"/>
      <c r="E27" s="177"/>
      <c r="F27" s="177"/>
      <c r="G27" s="100"/>
      <c r="H27" s="101"/>
      <c r="I27" s="153">
        <v>3819.96</v>
      </c>
    </row>
    <row r="28" spans="1:9" ht="14.25" customHeight="1">
      <c r="A28" s="98" t="s">
        <v>279</v>
      </c>
      <c r="B28" s="100" t="s">
        <v>150</v>
      </c>
      <c r="C28" s="177" t="s">
        <v>150</v>
      </c>
      <c r="D28" s="177"/>
      <c r="E28" s="177"/>
      <c r="F28" s="177"/>
      <c r="G28" s="100"/>
      <c r="H28" s="97"/>
      <c r="I28" s="153"/>
    </row>
    <row r="29" spans="1:9" ht="15.75" customHeight="1">
      <c r="A29" s="95" t="s">
        <v>45</v>
      </c>
      <c r="B29" s="96" t="s">
        <v>151</v>
      </c>
      <c r="C29" s="174" t="s">
        <v>151</v>
      </c>
      <c r="D29" s="174"/>
      <c r="E29" s="174"/>
      <c r="F29" s="174"/>
      <c r="G29" s="96"/>
      <c r="H29" s="120">
        <f>H30+H31+H32+H33+H34+H35+H36+H37+H38+H39+H40+H41+H42+H43</f>
        <v>1224042.4799999997</v>
      </c>
      <c r="I29" s="120">
        <f>I30+I31+I32+I33+I34+I35+I36+I37+I38+I39+I40+I41+I42+I43</f>
        <v>6449736.649999999</v>
      </c>
    </row>
    <row r="30" spans="1:9" ht="12.75" customHeight="1">
      <c r="A30" s="98" t="s">
        <v>10</v>
      </c>
      <c r="B30" s="99" t="s">
        <v>152</v>
      </c>
      <c r="C30" s="177" t="s">
        <v>153</v>
      </c>
      <c r="D30" s="177"/>
      <c r="E30" s="177"/>
      <c r="F30" s="177"/>
      <c r="G30" s="99"/>
      <c r="H30" s="101">
        <v>1097766.38</v>
      </c>
      <c r="I30" s="153">
        <v>5725900</v>
      </c>
    </row>
    <row r="31" spans="1:9" ht="14.25" customHeight="1">
      <c r="A31" s="98" t="s">
        <v>154</v>
      </c>
      <c r="B31" s="99" t="s">
        <v>155</v>
      </c>
      <c r="C31" s="177" t="s">
        <v>156</v>
      </c>
      <c r="D31" s="177"/>
      <c r="E31" s="177"/>
      <c r="F31" s="177"/>
      <c r="G31" s="99"/>
      <c r="H31" s="101">
        <v>5603.66</v>
      </c>
      <c r="I31" s="153">
        <v>23637.31</v>
      </c>
    </row>
    <row r="32" spans="1:9" ht="13.5" customHeight="1">
      <c r="A32" s="98" t="s">
        <v>37</v>
      </c>
      <c r="B32" s="99" t="s">
        <v>157</v>
      </c>
      <c r="C32" s="177" t="s">
        <v>158</v>
      </c>
      <c r="D32" s="177"/>
      <c r="E32" s="177"/>
      <c r="F32" s="177"/>
      <c r="G32" s="99"/>
      <c r="H32" s="101">
        <v>56497.21</v>
      </c>
      <c r="I32" s="153">
        <v>427741.21</v>
      </c>
    </row>
    <row r="33" spans="1:9" ht="13.5" customHeight="1">
      <c r="A33" s="98" t="s">
        <v>43</v>
      </c>
      <c r="B33" s="99" t="s">
        <v>159</v>
      </c>
      <c r="C33" s="178" t="s">
        <v>160</v>
      </c>
      <c r="D33" s="178"/>
      <c r="E33" s="178"/>
      <c r="F33" s="178"/>
      <c r="G33" s="99"/>
      <c r="H33" s="101"/>
      <c r="I33" s="153"/>
    </row>
    <row r="34" spans="1:9" ht="13.5" customHeight="1">
      <c r="A34" s="98" t="s">
        <v>55</v>
      </c>
      <c r="B34" s="99" t="s">
        <v>161</v>
      </c>
      <c r="C34" s="178" t="s">
        <v>162</v>
      </c>
      <c r="D34" s="178"/>
      <c r="E34" s="178"/>
      <c r="F34" s="178"/>
      <c r="G34" s="99"/>
      <c r="H34" s="101"/>
      <c r="I34" s="153"/>
    </row>
    <row r="35" spans="1:9" ht="12.75" customHeight="1">
      <c r="A35" s="98" t="s">
        <v>163</v>
      </c>
      <c r="B35" s="99" t="s">
        <v>164</v>
      </c>
      <c r="C35" s="178" t="s">
        <v>165</v>
      </c>
      <c r="D35" s="178"/>
      <c r="E35" s="178"/>
      <c r="F35" s="178"/>
      <c r="G35" s="99"/>
      <c r="H35" s="121">
        <v>2480</v>
      </c>
      <c r="I35" s="154">
        <v>8000</v>
      </c>
    </row>
    <row r="36" spans="1:9" ht="14.25" customHeight="1">
      <c r="A36" s="98" t="s">
        <v>166</v>
      </c>
      <c r="B36" s="99" t="s">
        <v>167</v>
      </c>
      <c r="C36" s="178" t="s">
        <v>168</v>
      </c>
      <c r="D36" s="178"/>
      <c r="E36" s="178"/>
      <c r="F36" s="178"/>
      <c r="G36" s="99"/>
      <c r="H36" s="101"/>
      <c r="I36" s="101">
        <v>65174.83</v>
      </c>
    </row>
    <row r="37" spans="1:9" ht="14.25" customHeight="1">
      <c r="A37" s="98" t="s">
        <v>278</v>
      </c>
      <c r="B37" s="99" t="s">
        <v>169</v>
      </c>
      <c r="C37" s="177" t="s">
        <v>169</v>
      </c>
      <c r="D37" s="177"/>
      <c r="E37" s="177"/>
      <c r="F37" s="177"/>
      <c r="G37" s="99"/>
      <c r="H37" s="101"/>
      <c r="I37" s="101"/>
    </row>
    <row r="38" spans="1:9" ht="15" customHeight="1">
      <c r="A38" s="98" t="s">
        <v>170</v>
      </c>
      <c r="B38" s="99" t="s">
        <v>171</v>
      </c>
      <c r="C38" s="178" t="s">
        <v>171</v>
      </c>
      <c r="D38" s="178"/>
      <c r="E38" s="178"/>
      <c r="F38" s="178"/>
      <c r="G38" s="99"/>
      <c r="H38" s="101">
        <v>24533.38</v>
      </c>
      <c r="I38" s="101"/>
    </row>
    <row r="39" spans="1:9" ht="13.5" customHeight="1">
      <c r="A39" s="98" t="s">
        <v>172</v>
      </c>
      <c r="B39" s="99" t="s">
        <v>173</v>
      </c>
      <c r="C39" s="177" t="s">
        <v>174</v>
      </c>
      <c r="D39" s="177"/>
      <c r="E39" s="177"/>
      <c r="F39" s="177"/>
      <c r="G39" s="99"/>
      <c r="H39" s="101"/>
      <c r="I39" s="101"/>
    </row>
    <row r="40" spans="1:9" ht="13.5" customHeight="1">
      <c r="A40" s="98" t="s">
        <v>277</v>
      </c>
      <c r="B40" s="99" t="s">
        <v>175</v>
      </c>
      <c r="C40" s="177" t="s">
        <v>176</v>
      </c>
      <c r="D40" s="177"/>
      <c r="E40" s="177"/>
      <c r="F40" s="177"/>
      <c r="G40" s="99"/>
      <c r="H40" s="101"/>
      <c r="I40" s="101"/>
    </row>
    <row r="41" spans="1:9" ht="14.25" customHeight="1">
      <c r="A41" s="98" t="s">
        <v>276</v>
      </c>
      <c r="B41" s="99" t="s">
        <v>177</v>
      </c>
      <c r="C41" s="177" t="s">
        <v>178</v>
      </c>
      <c r="D41" s="177"/>
      <c r="E41" s="177"/>
      <c r="F41" s="177"/>
      <c r="G41" s="99"/>
      <c r="H41" s="101"/>
      <c r="I41" s="101"/>
    </row>
    <row r="42" spans="1:9" ht="14.25" customHeight="1">
      <c r="A42" s="98" t="s">
        <v>275</v>
      </c>
      <c r="B42" s="99" t="s">
        <v>179</v>
      </c>
      <c r="C42" s="177" t="s">
        <v>180</v>
      </c>
      <c r="D42" s="177"/>
      <c r="E42" s="177"/>
      <c r="F42" s="177"/>
      <c r="G42" s="99"/>
      <c r="H42" s="121">
        <v>37161.85</v>
      </c>
      <c r="I42" s="121">
        <v>199283.3</v>
      </c>
    </row>
    <row r="43" spans="1:9" ht="13.5" customHeight="1">
      <c r="A43" s="98" t="s">
        <v>274</v>
      </c>
      <c r="B43" s="99" t="s">
        <v>181</v>
      </c>
      <c r="C43" s="172" t="s">
        <v>182</v>
      </c>
      <c r="D43" s="172"/>
      <c r="E43" s="172"/>
      <c r="F43" s="172"/>
      <c r="G43" s="99"/>
      <c r="H43" s="139"/>
      <c r="I43" s="102"/>
    </row>
    <row r="44" spans="1:9" ht="12.75">
      <c r="A44" s="96" t="s">
        <v>47</v>
      </c>
      <c r="B44" s="104" t="s">
        <v>183</v>
      </c>
      <c r="C44" s="173" t="s">
        <v>183</v>
      </c>
      <c r="D44" s="173"/>
      <c r="E44" s="173"/>
      <c r="F44" s="173"/>
      <c r="G44" s="104"/>
      <c r="H44" s="105">
        <f>H19-H29</f>
        <v>-6336.669999999693</v>
      </c>
      <c r="I44" s="155">
        <f>I19-I29</f>
        <v>-19833.599999999627</v>
      </c>
    </row>
    <row r="45" spans="1:9" ht="12.75">
      <c r="A45" s="96" t="s">
        <v>58</v>
      </c>
      <c r="B45" s="96" t="s">
        <v>184</v>
      </c>
      <c r="C45" s="175" t="s">
        <v>184</v>
      </c>
      <c r="D45" s="175"/>
      <c r="E45" s="175"/>
      <c r="F45" s="175"/>
      <c r="G45" s="106"/>
      <c r="H45" s="105">
        <f>H46+H47+H48</f>
        <v>0</v>
      </c>
      <c r="I45" s="105">
        <f>I46+I47+I48</f>
        <v>33048.37</v>
      </c>
    </row>
    <row r="46" spans="1:9" ht="12.75">
      <c r="A46" s="100" t="s">
        <v>185</v>
      </c>
      <c r="B46" s="99" t="s">
        <v>186</v>
      </c>
      <c r="C46" s="172" t="s">
        <v>187</v>
      </c>
      <c r="D46" s="172"/>
      <c r="E46" s="172"/>
      <c r="F46" s="172"/>
      <c r="G46" s="103"/>
      <c r="H46" s="102"/>
      <c r="I46" s="102">
        <v>33048.37</v>
      </c>
    </row>
    <row r="47" spans="1:9" ht="12.75">
      <c r="A47" s="100" t="s">
        <v>17</v>
      </c>
      <c r="B47" s="99" t="s">
        <v>188</v>
      </c>
      <c r="C47" s="172" t="s">
        <v>188</v>
      </c>
      <c r="D47" s="172"/>
      <c r="E47" s="172"/>
      <c r="F47" s="172"/>
      <c r="G47" s="103"/>
      <c r="H47" s="102"/>
      <c r="I47" s="102"/>
    </row>
    <row r="48" spans="1:9" ht="12.75">
      <c r="A48" s="100" t="s">
        <v>189</v>
      </c>
      <c r="B48" s="99" t="s">
        <v>190</v>
      </c>
      <c r="C48" s="172" t="s">
        <v>191</v>
      </c>
      <c r="D48" s="172"/>
      <c r="E48" s="172"/>
      <c r="F48" s="172"/>
      <c r="G48" s="103"/>
      <c r="H48" s="102"/>
      <c r="I48" s="102"/>
    </row>
    <row r="49" spans="1:9" ht="12.75">
      <c r="A49" s="96" t="s">
        <v>63</v>
      </c>
      <c r="B49" s="104" t="s">
        <v>192</v>
      </c>
      <c r="C49" s="173" t="s">
        <v>192</v>
      </c>
      <c r="D49" s="173"/>
      <c r="E49" s="173"/>
      <c r="F49" s="173"/>
      <c r="G49" s="106"/>
      <c r="H49" s="105"/>
      <c r="I49" s="105"/>
    </row>
    <row r="50" spans="1:9" ht="26.25" customHeight="1">
      <c r="A50" s="96" t="s">
        <v>75</v>
      </c>
      <c r="B50" s="104" t="s">
        <v>193</v>
      </c>
      <c r="C50" s="176" t="s">
        <v>193</v>
      </c>
      <c r="D50" s="176"/>
      <c r="E50" s="176"/>
      <c r="F50" s="176"/>
      <c r="G50" s="106"/>
      <c r="H50" s="105"/>
      <c r="I50" s="105"/>
    </row>
    <row r="51" spans="1:9" ht="12.75">
      <c r="A51" s="96" t="s">
        <v>84</v>
      </c>
      <c r="B51" s="104" t="s">
        <v>194</v>
      </c>
      <c r="C51" s="173" t="s">
        <v>194</v>
      </c>
      <c r="D51" s="173"/>
      <c r="E51" s="173"/>
      <c r="F51" s="173"/>
      <c r="G51" s="106"/>
      <c r="H51" s="105"/>
      <c r="I51" s="105"/>
    </row>
    <row r="52" spans="1:9" ht="24.75" customHeight="1">
      <c r="A52" s="96" t="s">
        <v>195</v>
      </c>
      <c r="B52" s="96" t="s">
        <v>196</v>
      </c>
      <c r="C52" s="174" t="s">
        <v>196</v>
      </c>
      <c r="D52" s="174"/>
      <c r="E52" s="174"/>
      <c r="F52" s="174"/>
      <c r="G52" s="106"/>
      <c r="H52" s="105">
        <f>H44+H45</f>
        <v>-6336.669999999693</v>
      </c>
      <c r="I52" s="105">
        <f>I44+I45</f>
        <v>13214.770000000375</v>
      </c>
    </row>
    <row r="53" spans="1:12" ht="12.75">
      <c r="A53" s="96" t="s">
        <v>10</v>
      </c>
      <c r="B53" s="96" t="s">
        <v>197</v>
      </c>
      <c r="C53" s="175" t="s">
        <v>197</v>
      </c>
      <c r="D53" s="175"/>
      <c r="E53" s="175"/>
      <c r="F53" s="175"/>
      <c r="G53" s="106"/>
      <c r="H53" s="105"/>
      <c r="I53" s="105"/>
      <c r="L53" s="122"/>
    </row>
    <row r="54" spans="1:9" ht="12.75">
      <c r="A54" s="96" t="s">
        <v>198</v>
      </c>
      <c r="B54" s="104" t="s">
        <v>199</v>
      </c>
      <c r="C54" s="173" t="s">
        <v>199</v>
      </c>
      <c r="D54" s="173"/>
      <c r="E54" s="173"/>
      <c r="F54" s="173"/>
      <c r="G54" s="106"/>
      <c r="H54" s="105">
        <f>H52</f>
        <v>-6336.669999999693</v>
      </c>
      <c r="I54" s="105">
        <f>I52</f>
        <v>13214.770000000375</v>
      </c>
    </row>
    <row r="55" spans="1:12" ht="12.75">
      <c r="A55" s="100" t="s">
        <v>10</v>
      </c>
      <c r="B55" s="99" t="s">
        <v>200</v>
      </c>
      <c r="C55" s="172" t="s">
        <v>200</v>
      </c>
      <c r="D55" s="172"/>
      <c r="E55" s="172"/>
      <c r="F55" s="172"/>
      <c r="G55" s="103"/>
      <c r="H55" s="102"/>
      <c r="I55" s="102"/>
      <c r="K55" s="125"/>
      <c r="L55" s="122"/>
    </row>
    <row r="56" spans="1:9" ht="12.75">
      <c r="A56" s="100" t="s">
        <v>17</v>
      </c>
      <c r="B56" s="99" t="s">
        <v>201</v>
      </c>
      <c r="C56" s="172" t="s">
        <v>201</v>
      </c>
      <c r="D56" s="172"/>
      <c r="E56" s="172"/>
      <c r="F56" s="172"/>
      <c r="G56" s="103"/>
      <c r="H56" s="102"/>
      <c r="I56" s="102"/>
    </row>
    <row r="57" spans="1:9" ht="12.75">
      <c r="A57" s="89"/>
      <c r="B57" s="89"/>
      <c r="C57" s="89"/>
      <c r="D57" s="89"/>
      <c r="G57" s="122"/>
      <c r="H57" s="122"/>
      <c r="I57" s="122"/>
    </row>
    <row r="58" spans="1:11" ht="12.75">
      <c r="A58" s="107"/>
      <c r="B58" s="122"/>
      <c r="C58" s="123" t="s">
        <v>280</v>
      </c>
      <c r="D58" s="122"/>
      <c r="E58" s="122"/>
      <c r="F58" s="107"/>
      <c r="G58" s="122"/>
      <c r="H58" s="171" t="s">
        <v>281</v>
      </c>
      <c r="I58" s="171"/>
      <c r="K58" s="122"/>
    </row>
    <row r="59" spans="2:9" s="93" customFormat="1" ht="15.75" customHeight="1">
      <c r="B59" s="108"/>
      <c r="C59" s="151" t="s">
        <v>202</v>
      </c>
      <c r="D59" s="152"/>
      <c r="E59" s="108"/>
      <c r="F59" s="108"/>
      <c r="G59" s="124" t="s">
        <v>108</v>
      </c>
      <c r="H59" s="170" t="s">
        <v>109</v>
      </c>
      <c r="I59" s="170"/>
    </row>
  </sheetData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H59:I59"/>
    <mergeCell ref="H58:I58"/>
    <mergeCell ref="C55:F55"/>
    <mergeCell ref="C56:F56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1">
      <selection activeCell="G21" sqref="G21"/>
    </sheetView>
  </sheetViews>
  <sheetFormatPr defaultColWidth="9.140625" defaultRowHeight="12.75"/>
  <cols>
    <col min="1" max="1" width="3.140625" style="110" customWidth="1"/>
    <col min="2" max="2" width="55.7109375" style="110" customWidth="1"/>
    <col min="3" max="3" width="12.140625" style="110" customWidth="1"/>
    <col min="4" max="4" width="12.28125" style="110" customWidth="1"/>
    <col min="5" max="5" width="12.421875" style="110" customWidth="1"/>
    <col min="6" max="6" width="12.00390625" style="110" customWidth="1"/>
    <col min="7" max="7" width="12.28125" style="110" customWidth="1"/>
    <col min="8" max="8" width="13.28125" style="110" customWidth="1"/>
    <col min="9" max="16384" width="9.140625" style="110" customWidth="1"/>
  </cols>
  <sheetData>
    <row r="1" ht="15">
      <c r="F1" s="110" t="s">
        <v>203</v>
      </c>
    </row>
    <row r="2" ht="15">
      <c r="F2" s="110" t="s">
        <v>204</v>
      </c>
    </row>
    <row r="3" spans="2:5" ht="15" customHeight="1">
      <c r="B3" s="169" t="s">
        <v>285</v>
      </c>
      <c r="C3" s="169"/>
      <c r="D3" s="169"/>
      <c r="E3" s="169"/>
    </row>
    <row r="4" spans="2:4" ht="15">
      <c r="B4" s="111"/>
      <c r="C4" s="112" t="s">
        <v>288</v>
      </c>
      <c r="D4" s="111"/>
    </row>
    <row r="5" spans="1:8" ht="15">
      <c r="A5" s="161" t="s">
        <v>205</v>
      </c>
      <c r="B5" s="161"/>
      <c r="C5" s="161"/>
      <c r="D5" s="161"/>
      <c r="E5" s="161"/>
      <c r="F5" s="161"/>
      <c r="G5" s="161"/>
      <c r="H5" s="161"/>
    </row>
    <row r="6" spans="1:8" ht="15">
      <c r="A6" s="161" t="s">
        <v>206</v>
      </c>
      <c r="B6" s="161"/>
      <c r="C6" s="161"/>
      <c r="D6" s="161"/>
      <c r="E6" s="161"/>
      <c r="F6" s="161"/>
      <c r="G6" s="161"/>
      <c r="H6" s="161"/>
    </row>
    <row r="7" ht="5.25" customHeight="1"/>
    <row r="8" spans="1:8" ht="15">
      <c r="A8" s="161" t="s">
        <v>207</v>
      </c>
      <c r="B8" s="161"/>
      <c r="C8" s="161"/>
      <c r="D8" s="161"/>
      <c r="E8" s="161"/>
      <c r="F8" s="161"/>
      <c r="G8" s="161"/>
      <c r="H8" s="161"/>
    </row>
    <row r="9" ht="5.25" customHeight="1"/>
    <row r="10" spans="1:8" ht="15" customHeight="1">
      <c r="A10" s="162" t="s">
        <v>3</v>
      </c>
      <c r="B10" s="162" t="s">
        <v>208</v>
      </c>
      <c r="C10" s="162" t="s">
        <v>209</v>
      </c>
      <c r="D10" s="162"/>
      <c r="E10" s="162"/>
      <c r="F10" s="162" t="s">
        <v>210</v>
      </c>
      <c r="G10" s="162"/>
      <c r="H10" s="162"/>
    </row>
    <row r="11" spans="1:8" ht="48.75" customHeight="1">
      <c r="A11" s="162"/>
      <c r="B11" s="162"/>
      <c r="C11" s="113" t="s">
        <v>52</v>
      </c>
      <c r="D11" s="113" t="s">
        <v>211</v>
      </c>
      <c r="E11" s="113" t="s">
        <v>212</v>
      </c>
      <c r="F11" s="113" t="s">
        <v>52</v>
      </c>
      <c r="G11" s="113" t="s">
        <v>211</v>
      </c>
      <c r="H11" s="113" t="s">
        <v>212</v>
      </c>
    </row>
    <row r="12" spans="1:8" ht="15">
      <c r="A12" s="114">
        <v>1</v>
      </c>
      <c r="B12" s="114">
        <v>2</v>
      </c>
      <c r="C12" s="114">
        <v>3</v>
      </c>
      <c r="D12" s="114">
        <v>4</v>
      </c>
      <c r="E12" s="114" t="s">
        <v>213</v>
      </c>
      <c r="F12" s="114">
        <v>6</v>
      </c>
      <c r="G12" s="114">
        <v>7</v>
      </c>
      <c r="H12" s="114" t="s">
        <v>214</v>
      </c>
    </row>
    <row r="13" spans="1:8" ht="57">
      <c r="A13" s="113" t="s">
        <v>215</v>
      </c>
      <c r="B13" s="115" t="s">
        <v>216</v>
      </c>
      <c r="C13" s="113">
        <v>0</v>
      </c>
      <c r="D13" s="113">
        <v>979228</v>
      </c>
      <c r="E13" s="113">
        <f>+(C13+D13)</f>
        <v>979228</v>
      </c>
      <c r="F13" s="113">
        <v>0</v>
      </c>
      <c r="G13" s="113">
        <v>979228</v>
      </c>
      <c r="H13" s="113">
        <f>+(F13+G13)</f>
        <v>979228</v>
      </c>
    </row>
    <row r="14" spans="1:8" ht="15" customHeight="1">
      <c r="A14" s="113" t="s">
        <v>217</v>
      </c>
      <c r="B14" s="115" t="s">
        <v>61</v>
      </c>
      <c r="C14" s="113">
        <v>0</v>
      </c>
      <c r="D14" s="138">
        <v>204879.21</v>
      </c>
      <c r="E14" s="138">
        <f>+(C14+D14)</f>
        <v>204879.21</v>
      </c>
      <c r="F14" s="113">
        <v>0</v>
      </c>
      <c r="G14" s="138">
        <v>204879.21</v>
      </c>
      <c r="H14" s="138">
        <f>+(F14+G14)</f>
        <v>204879.21</v>
      </c>
    </row>
    <row r="15" spans="1:8" ht="30" customHeight="1">
      <c r="A15" s="113" t="s">
        <v>218</v>
      </c>
      <c r="B15" s="115" t="s">
        <v>101</v>
      </c>
      <c r="C15" s="113"/>
      <c r="D15" s="113">
        <v>26931.84</v>
      </c>
      <c r="E15" s="113">
        <f>+(C15+D15)</f>
        <v>26931.84</v>
      </c>
      <c r="F15" s="113"/>
      <c r="G15" s="113">
        <v>26931.84</v>
      </c>
      <c r="H15" s="113">
        <f>+(F15+G15)</f>
        <v>26931.84</v>
      </c>
    </row>
    <row r="16" spans="1:8" ht="15" customHeight="1">
      <c r="A16" s="113" t="s">
        <v>219</v>
      </c>
      <c r="B16" s="115" t="s">
        <v>62</v>
      </c>
      <c r="C16" s="113">
        <v>0</v>
      </c>
      <c r="D16" s="138">
        <v>6666.76</v>
      </c>
      <c r="E16" s="138">
        <f>+(C16+D16)</f>
        <v>6666.76</v>
      </c>
      <c r="F16" s="113">
        <v>0</v>
      </c>
      <c r="G16" s="138">
        <v>6666.76</v>
      </c>
      <c r="H16" s="138">
        <f>+(F16+G16)</f>
        <v>6666.76</v>
      </c>
    </row>
    <row r="17" spans="1:8" ht="15" customHeight="1">
      <c r="A17" s="113" t="s">
        <v>220</v>
      </c>
      <c r="B17" s="115" t="s">
        <v>212</v>
      </c>
      <c r="C17" s="113">
        <f aca="true" t="shared" si="0" ref="C17:H17">+(C13+C14+C15+C16)</f>
        <v>0</v>
      </c>
      <c r="D17" s="138">
        <f t="shared" si="0"/>
        <v>1217705.81</v>
      </c>
      <c r="E17" s="138">
        <f t="shared" si="0"/>
        <v>1217705.81</v>
      </c>
      <c r="F17" s="113">
        <f t="shared" si="0"/>
        <v>0</v>
      </c>
      <c r="G17" s="138">
        <f t="shared" si="0"/>
        <v>1217705.81</v>
      </c>
      <c r="H17" s="138">
        <f t="shared" si="0"/>
        <v>1217705.81</v>
      </c>
    </row>
    <row r="18" ht="6.75" customHeight="1"/>
    <row r="19" spans="3:5" ht="11.25" customHeight="1">
      <c r="C19" s="109"/>
      <c r="D19" s="109"/>
      <c r="E19" s="109"/>
    </row>
    <row r="22" spans="2:5" ht="15">
      <c r="B22" s="110" t="s">
        <v>280</v>
      </c>
      <c r="C22" s="163" t="s">
        <v>281</v>
      </c>
      <c r="D22" s="163"/>
      <c r="E22" s="109"/>
    </row>
    <row r="24" spans="2:4" ht="15">
      <c r="B24" s="110" t="s">
        <v>221</v>
      </c>
      <c r="C24" s="168" t="s">
        <v>284</v>
      </c>
      <c r="D24" s="168"/>
    </row>
    <row r="25" spans="3:4" ht="15">
      <c r="C25" s="109"/>
      <c r="D25" s="109"/>
    </row>
    <row r="26" spans="3:4" ht="15">
      <c r="C26" s="109"/>
      <c r="D26" s="109"/>
    </row>
  </sheetData>
  <mergeCells count="10">
    <mergeCell ref="C24:D24"/>
    <mergeCell ref="B3:E3"/>
    <mergeCell ref="A5:H5"/>
    <mergeCell ref="A6:H6"/>
    <mergeCell ref="A8:H8"/>
    <mergeCell ref="A10:A11"/>
    <mergeCell ref="B10:B11"/>
    <mergeCell ref="C10:E10"/>
    <mergeCell ref="F10:H10"/>
    <mergeCell ref="C22:D22"/>
  </mergeCells>
  <printOptions/>
  <pageMargins left="0.5511811023622047" right="0.35433070866141736" top="1.771653543307086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3">
      <selection activeCell="I38" sqref="I38"/>
    </sheetView>
  </sheetViews>
  <sheetFormatPr defaultColWidth="9.140625" defaultRowHeight="12.75"/>
  <cols>
    <col min="1" max="1" width="5.28125" style="116" customWidth="1"/>
    <col min="2" max="2" width="25.8515625" style="110" customWidth="1"/>
    <col min="3" max="3" width="10.421875" style="110" customWidth="1"/>
    <col min="4" max="4" width="11.7109375" style="110" customWidth="1"/>
    <col min="5" max="5" width="10.28125" style="110" customWidth="1"/>
    <col min="6" max="6" width="10.140625" style="110" customWidth="1"/>
    <col min="7" max="7" width="8.28125" style="110" customWidth="1"/>
    <col min="8" max="8" width="11.57421875" style="110" customWidth="1"/>
    <col min="9" max="9" width="13.421875" style="110" customWidth="1"/>
    <col min="10" max="10" width="11.421875" style="110" customWidth="1"/>
    <col min="11" max="11" width="13.140625" style="110" customWidth="1"/>
    <col min="12" max="16384" width="9.140625" style="110" customWidth="1"/>
  </cols>
  <sheetData>
    <row r="1" ht="15">
      <c r="I1" s="110" t="s">
        <v>203</v>
      </c>
    </row>
    <row r="2" spans="2:9" ht="14.25" customHeight="1">
      <c r="B2" s="183"/>
      <c r="C2" s="183"/>
      <c r="D2" s="183"/>
      <c r="E2" s="183"/>
      <c r="F2" s="183"/>
      <c r="I2" s="110" t="s">
        <v>222</v>
      </c>
    </row>
    <row r="3" spans="2:9" ht="17.25" customHeight="1">
      <c r="B3" s="116"/>
      <c r="C3" s="185" t="s">
        <v>286</v>
      </c>
      <c r="D3" s="185"/>
      <c r="E3" s="185"/>
      <c r="F3" s="185"/>
      <c r="G3" s="185"/>
      <c r="H3" s="185"/>
      <c r="I3" s="185"/>
    </row>
    <row r="4" spans="2:6" ht="15">
      <c r="B4" s="116"/>
      <c r="C4" s="116"/>
      <c r="D4" s="116"/>
      <c r="E4" s="161" t="s">
        <v>289</v>
      </c>
      <c r="F4" s="161"/>
    </row>
    <row r="5" spans="1:11" ht="15">
      <c r="A5" s="161" t="s">
        <v>223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15">
      <c r="A6" s="161" t="s">
        <v>206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7.25" customHeight="1">
      <c r="A7" s="161" t="s">
        <v>224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</row>
    <row r="8" spans="1:11" ht="15">
      <c r="A8" s="162" t="s">
        <v>3</v>
      </c>
      <c r="B8" s="162" t="s">
        <v>225</v>
      </c>
      <c r="C8" s="186" t="s">
        <v>226</v>
      </c>
      <c r="D8" s="162" t="s">
        <v>227</v>
      </c>
      <c r="E8" s="162"/>
      <c r="F8" s="162"/>
      <c r="G8" s="162"/>
      <c r="H8" s="162"/>
      <c r="I8" s="162"/>
      <c r="J8" s="162"/>
      <c r="K8" s="186" t="s">
        <v>228</v>
      </c>
    </row>
    <row r="9" spans="1:11" s="119" customFormat="1" ht="85.5" customHeight="1">
      <c r="A9" s="162"/>
      <c r="B9" s="162"/>
      <c r="C9" s="186"/>
      <c r="D9" s="117" t="s">
        <v>229</v>
      </c>
      <c r="E9" s="117" t="s">
        <v>230</v>
      </c>
      <c r="F9" s="117" t="s">
        <v>231</v>
      </c>
      <c r="G9" s="117" t="s">
        <v>232</v>
      </c>
      <c r="H9" s="117" t="s">
        <v>233</v>
      </c>
      <c r="I9" s="117" t="s">
        <v>234</v>
      </c>
      <c r="J9" s="118" t="s">
        <v>235</v>
      </c>
      <c r="K9" s="186"/>
    </row>
    <row r="10" spans="1:11" ht="15">
      <c r="A10" s="126">
        <v>1</v>
      </c>
      <c r="B10" s="126">
        <v>2</v>
      </c>
      <c r="C10" s="126">
        <v>3</v>
      </c>
      <c r="D10" s="126">
        <v>4</v>
      </c>
      <c r="E10" s="126">
        <v>5</v>
      </c>
      <c r="F10" s="126">
        <v>6</v>
      </c>
      <c r="G10" s="126">
        <v>7</v>
      </c>
      <c r="H10" s="126">
        <v>8</v>
      </c>
      <c r="I10" s="126">
        <v>9</v>
      </c>
      <c r="J10" s="126">
        <v>10</v>
      </c>
      <c r="K10" s="126">
        <v>11</v>
      </c>
    </row>
    <row r="11" spans="1:11" ht="87.75" customHeight="1">
      <c r="A11" s="127" t="s">
        <v>215</v>
      </c>
      <c r="B11" s="128" t="s">
        <v>282</v>
      </c>
      <c r="C11" s="129">
        <f>+(C12+C15)</f>
        <v>0</v>
      </c>
      <c r="D11" s="129">
        <f aca="true" t="shared" si="0" ref="D11:J11">+(D12+D15)</f>
        <v>979228</v>
      </c>
      <c r="E11" s="129">
        <f t="shared" si="0"/>
        <v>0</v>
      </c>
      <c r="F11" s="129">
        <f t="shared" si="0"/>
        <v>0</v>
      </c>
      <c r="G11" s="129">
        <f t="shared" si="0"/>
        <v>0</v>
      </c>
      <c r="H11" s="129">
        <f t="shared" si="0"/>
        <v>0</v>
      </c>
      <c r="I11" s="129">
        <f t="shared" si="0"/>
        <v>969732.82</v>
      </c>
      <c r="J11" s="129">
        <f t="shared" si="0"/>
        <v>0</v>
      </c>
      <c r="K11" s="129">
        <f>+(K12+K15)</f>
        <v>9495.180000000051</v>
      </c>
    </row>
    <row r="12" spans="1:11" ht="15.75" customHeight="1">
      <c r="A12" s="127" t="s">
        <v>236</v>
      </c>
      <c r="B12" s="128" t="s">
        <v>237</v>
      </c>
      <c r="C12" s="129">
        <f>+(C13+C14)</f>
        <v>0</v>
      </c>
      <c r="D12" s="129">
        <f aca="true" t="shared" si="1" ref="D12:K12">+(D13+D14)</f>
        <v>979228</v>
      </c>
      <c r="E12" s="129">
        <f t="shared" si="1"/>
        <v>0</v>
      </c>
      <c r="F12" s="129">
        <f t="shared" si="1"/>
        <v>0</v>
      </c>
      <c r="G12" s="129">
        <f t="shared" si="1"/>
        <v>0</v>
      </c>
      <c r="H12" s="129">
        <f t="shared" si="1"/>
        <v>0</v>
      </c>
      <c r="I12" s="129">
        <f t="shared" si="1"/>
        <v>969732.82</v>
      </c>
      <c r="J12" s="129">
        <f t="shared" si="1"/>
        <v>0</v>
      </c>
      <c r="K12" s="129">
        <f t="shared" si="1"/>
        <v>9495.180000000051</v>
      </c>
    </row>
    <row r="13" spans="1:11" ht="19.5" customHeight="1">
      <c r="A13" s="126" t="s">
        <v>238</v>
      </c>
      <c r="B13" s="130" t="s">
        <v>239</v>
      </c>
      <c r="C13" s="131">
        <v>0</v>
      </c>
      <c r="D13" s="131"/>
      <c r="E13" s="131"/>
      <c r="F13" s="131"/>
      <c r="G13" s="131"/>
      <c r="H13" s="131"/>
      <c r="I13" s="131"/>
      <c r="J13" s="131"/>
      <c r="K13" s="131"/>
    </row>
    <row r="14" spans="1:11" ht="23.25" customHeight="1">
      <c r="A14" s="126" t="s">
        <v>240</v>
      </c>
      <c r="B14" s="130" t="s">
        <v>241</v>
      </c>
      <c r="C14" s="143"/>
      <c r="D14" s="131">
        <v>979228</v>
      </c>
      <c r="E14" s="131"/>
      <c r="F14" s="131"/>
      <c r="G14" s="131"/>
      <c r="H14" s="131"/>
      <c r="I14" s="131">
        <v>969732.82</v>
      </c>
      <c r="J14" s="131"/>
      <c r="K14" s="131">
        <f aca="true" t="shared" si="2" ref="K14:K37">+(C14+D14)-I14</f>
        <v>9495.180000000051</v>
      </c>
    </row>
    <row r="15" spans="1:11" ht="34.5" customHeight="1">
      <c r="A15" s="127" t="s">
        <v>242</v>
      </c>
      <c r="B15" s="128" t="s">
        <v>243</v>
      </c>
      <c r="C15" s="129">
        <f>+(C16+C17)</f>
        <v>0</v>
      </c>
      <c r="D15" s="129">
        <f aca="true" t="shared" si="3" ref="D15:K15">+(D16+D17)</f>
        <v>0</v>
      </c>
      <c r="E15" s="132">
        <f t="shared" si="3"/>
        <v>0</v>
      </c>
      <c r="F15" s="129">
        <f t="shared" si="3"/>
        <v>0</v>
      </c>
      <c r="G15" s="129">
        <f t="shared" si="3"/>
        <v>0</v>
      </c>
      <c r="H15" s="129">
        <f t="shared" si="3"/>
        <v>0</v>
      </c>
      <c r="I15" s="129">
        <f t="shared" si="3"/>
        <v>0</v>
      </c>
      <c r="J15" s="129">
        <f t="shared" si="3"/>
        <v>0</v>
      </c>
      <c r="K15" s="129">
        <f t="shared" si="3"/>
        <v>0</v>
      </c>
    </row>
    <row r="16" spans="1:11" ht="15.75" customHeight="1">
      <c r="A16" s="126" t="s">
        <v>244</v>
      </c>
      <c r="B16" s="130" t="s">
        <v>239</v>
      </c>
      <c r="C16" s="131">
        <v>0</v>
      </c>
      <c r="D16" s="131"/>
      <c r="E16" s="142"/>
      <c r="F16" s="131"/>
      <c r="G16" s="131"/>
      <c r="H16" s="131"/>
      <c r="I16" s="131"/>
      <c r="J16" s="131"/>
      <c r="K16" s="131">
        <f t="shared" si="2"/>
        <v>0</v>
      </c>
    </row>
    <row r="17" spans="1:11" ht="15.75" customHeight="1">
      <c r="A17" s="126" t="s">
        <v>245</v>
      </c>
      <c r="B17" s="130" t="s">
        <v>241</v>
      </c>
      <c r="C17" s="131">
        <v>0</v>
      </c>
      <c r="D17" s="131"/>
      <c r="E17" s="131"/>
      <c r="F17" s="131"/>
      <c r="G17" s="131"/>
      <c r="H17" s="131"/>
      <c r="I17" s="131"/>
      <c r="J17" s="131"/>
      <c r="K17" s="131">
        <f t="shared" si="2"/>
        <v>0</v>
      </c>
    </row>
    <row r="18" spans="1:11" ht="15.75" customHeight="1">
      <c r="A18" s="127" t="s">
        <v>217</v>
      </c>
      <c r="B18" s="128" t="s">
        <v>246</v>
      </c>
      <c r="C18" s="132">
        <f>+(C19+C22)</f>
        <v>0</v>
      </c>
      <c r="D18" s="129">
        <f>+(D19+D22)</f>
        <v>204879.21</v>
      </c>
      <c r="E18" s="132">
        <f aca="true" t="shared" si="4" ref="E18:K18">+(E19+E22)</f>
        <v>0</v>
      </c>
      <c r="F18" s="129">
        <f t="shared" si="4"/>
        <v>0</v>
      </c>
      <c r="G18" s="129">
        <f t="shared" si="4"/>
        <v>0</v>
      </c>
      <c r="H18" s="129">
        <f t="shared" si="4"/>
        <v>0</v>
      </c>
      <c r="I18" s="129">
        <f t="shared" si="4"/>
        <v>202218.9</v>
      </c>
      <c r="J18" s="129">
        <f t="shared" si="4"/>
        <v>0</v>
      </c>
      <c r="K18" s="132">
        <f t="shared" si="4"/>
        <v>2660.3099999999977</v>
      </c>
    </row>
    <row r="19" spans="1:11" ht="15.75" customHeight="1">
      <c r="A19" s="127" t="s">
        <v>247</v>
      </c>
      <c r="B19" s="128" t="s">
        <v>237</v>
      </c>
      <c r="C19" s="132">
        <f>+(C20+C21)</f>
        <v>0</v>
      </c>
      <c r="D19" s="129">
        <f>+(D20+D21)</f>
        <v>0</v>
      </c>
      <c r="E19" s="129">
        <f aca="true" t="shared" si="5" ref="E19:K19">+(E20+E21)</f>
        <v>0</v>
      </c>
      <c r="F19" s="129">
        <f t="shared" si="5"/>
        <v>0</v>
      </c>
      <c r="G19" s="129">
        <f t="shared" si="5"/>
        <v>0</v>
      </c>
      <c r="H19" s="129">
        <f t="shared" si="5"/>
        <v>0</v>
      </c>
      <c r="I19" s="129">
        <f t="shared" si="5"/>
        <v>0</v>
      </c>
      <c r="J19" s="129">
        <f t="shared" si="5"/>
        <v>0</v>
      </c>
      <c r="K19" s="132">
        <f t="shared" si="5"/>
        <v>0</v>
      </c>
    </row>
    <row r="20" spans="1:11" ht="15.75" customHeight="1">
      <c r="A20" s="126" t="s">
        <v>248</v>
      </c>
      <c r="B20" s="130" t="s">
        <v>239</v>
      </c>
      <c r="C20" s="144">
        <v>0</v>
      </c>
      <c r="D20" s="131"/>
      <c r="E20" s="131"/>
      <c r="F20" s="131"/>
      <c r="G20" s="131"/>
      <c r="H20" s="131"/>
      <c r="I20" s="131"/>
      <c r="J20" s="131"/>
      <c r="K20" s="144"/>
    </row>
    <row r="21" spans="1:11" ht="15.75" customHeight="1">
      <c r="A21" s="126" t="s">
        <v>249</v>
      </c>
      <c r="B21" s="130" t="s">
        <v>241</v>
      </c>
      <c r="C21" s="142"/>
      <c r="D21" s="131"/>
      <c r="E21" s="131"/>
      <c r="F21" s="131"/>
      <c r="G21" s="131"/>
      <c r="H21" s="131"/>
      <c r="I21" s="131"/>
      <c r="J21" s="131"/>
      <c r="K21" s="144">
        <f t="shared" si="2"/>
        <v>0</v>
      </c>
    </row>
    <row r="22" spans="1:11" ht="31.5" customHeight="1">
      <c r="A22" s="127" t="s">
        <v>250</v>
      </c>
      <c r="B22" s="128" t="s">
        <v>251</v>
      </c>
      <c r="C22" s="129">
        <f>+(C23+C24)</f>
        <v>0</v>
      </c>
      <c r="D22" s="129">
        <f aca="true" t="shared" si="6" ref="D22:K22">+(D23+D24)</f>
        <v>204879.21</v>
      </c>
      <c r="E22" s="132">
        <f t="shared" si="6"/>
        <v>0</v>
      </c>
      <c r="F22" s="129">
        <f t="shared" si="6"/>
        <v>0</v>
      </c>
      <c r="G22" s="129">
        <f t="shared" si="6"/>
        <v>0</v>
      </c>
      <c r="H22" s="129">
        <f t="shared" si="6"/>
        <v>0</v>
      </c>
      <c r="I22" s="129">
        <f t="shared" si="6"/>
        <v>202218.9</v>
      </c>
      <c r="J22" s="129">
        <f t="shared" si="6"/>
        <v>0</v>
      </c>
      <c r="K22" s="129">
        <f t="shared" si="6"/>
        <v>2660.3099999999977</v>
      </c>
    </row>
    <row r="23" spans="1:11" ht="15.75" customHeight="1">
      <c r="A23" s="126" t="s">
        <v>252</v>
      </c>
      <c r="B23" s="130" t="s">
        <v>239</v>
      </c>
      <c r="C23" s="131"/>
      <c r="D23" s="131"/>
      <c r="E23" s="143"/>
      <c r="F23" s="131"/>
      <c r="G23" s="131"/>
      <c r="H23" s="131"/>
      <c r="I23" s="131"/>
      <c r="J23" s="131"/>
      <c r="K23" s="131">
        <f t="shared" si="2"/>
        <v>0</v>
      </c>
    </row>
    <row r="24" spans="1:11" ht="15.75" customHeight="1">
      <c r="A24" s="126" t="s">
        <v>253</v>
      </c>
      <c r="B24" s="130" t="s">
        <v>241</v>
      </c>
      <c r="C24" s="131"/>
      <c r="D24" s="131">
        <v>204879.21</v>
      </c>
      <c r="E24" s="131"/>
      <c r="F24" s="131"/>
      <c r="G24" s="131"/>
      <c r="H24" s="131"/>
      <c r="I24" s="131">
        <v>202218.9</v>
      </c>
      <c r="J24" s="131"/>
      <c r="K24" s="131">
        <f t="shared" si="2"/>
        <v>2660.3099999999977</v>
      </c>
    </row>
    <row r="25" spans="1:11" ht="46.5" customHeight="1">
      <c r="A25" s="127" t="s">
        <v>218</v>
      </c>
      <c r="B25" s="128" t="s">
        <v>254</v>
      </c>
      <c r="C25" s="129">
        <f>C26+C29+C32</f>
        <v>7113.7</v>
      </c>
      <c r="D25" s="129">
        <f aca="true" t="shared" si="7" ref="D25:J25">D26+D29+D32</f>
        <v>26931.84</v>
      </c>
      <c r="E25" s="129">
        <f t="shared" si="7"/>
        <v>0</v>
      </c>
      <c r="F25" s="129">
        <f t="shared" si="7"/>
        <v>0</v>
      </c>
      <c r="G25" s="129">
        <f t="shared" si="7"/>
        <v>0</v>
      </c>
      <c r="H25" s="129">
        <f t="shared" si="7"/>
        <v>0</v>
      </c>
      <c r="I25" s="129">
        <f t="shared" si="7"/>
        <v>19129.27</v>
      </c>
      <c r="J25" s="129">
        <f t="shared" si="7"/>
        <v>0</v>
      </c>
      <c r="K25" s="132">
        <f t="shared" si="2"/>
        <v>14916.27</v>
      </c>
    </row>
    <row r="26" spans="1:11" ht="16.5" customHeight="1">
      <c r="A26" s="127" t="s">
        <v>255</v>
      </c>
      <c r="B26" s="128" t="s">
        <v>237</v>
      </c>
      <c r="C26" s="129">
        <f>C27+C28</f>
        <v>7113.7</v>
      </c>
      <c r="D26" s="129">
        <f aca="true" t="shared" si="8" ref="D26:J26">D27+D28</f>
        <v>26931.84</v>
      </c>
      <c r="E26" s="129">
        <f t="shared" si="8"/>
        <v>0</v>
      </c>
      <c r="F26" s="129">
        <f t="shared" si="8"/>
        <v>0</v>
      </c>
      <c r="G26" s="129">
        <f t="shared" si="8"/>
        <v>0</v>
      </c>
      <c r="H26" s="129">
        <f t="shared" si="8"/>
        <v>0</v>
      </c>
      <c r="I26" s="129">
        <f t="shared" si="8"/>
        <v>19129.27</v>
      </c>
      <c r="J26" s="129">
        <f t="shared" si="8"/>
        <v>0</v>
      </c>
      <c r="K26" s="144">
        <f t="shared" si="2"/>
        <v>14916.27</v>
      </c>
    </row>
    <row r="27" spans="1:11" ht="16.5" customHeight="1">
      <c r="A27" s="126" t="s">
        <v>256</v>
      </c>
      <c r="B27" s="130" t="s">
        <v>239</v>
      </c>
      <c r="C27" s="131"/>
      <c r="D27" s="131"/>
      <c r="E27" s="142"/>
      <c r="F27" s="131"/>
      <c r="G27" s="131"/>
      <c r="H27" s="131"/>
      <c r="I27" s="131"/>
      <c r="J27" s="131"/>
      <c r="K27" s="144"/>
    </row>
    <row r="28" spans="1:11" ht="16.5" customHeight="1">
      <c r="A28" s="126" t="s">
        <v>257</v>
      </c>
      <c r="B28" s="130" t="s">
        <v>241</v>
      </c>
      <c r="C28" s="131">
        <v>7113.7</v>
      </c>
      <c r="D28" s="131">
        <v>26931.84</v>
      </c>
      <c r="E28" s="131"/>
      <c r="F28" s="131"/>
      <c r="G28" s="131"/>
      <c r="H28" s="131"/>
      <c r="I28" s="131">
        <v>19129.27</v>
      </c>
      <c r="J28" s="131"/>
      <c r="K28" s="144">
        <f t="shared" si="2"/>
        <v>14916.27</v>
      </c>
    </row>
    <row r="29" spans="1:11" ht="26.25" customHeight="1">
      <c r="A29" s="127" t="s">
        <v>258</v>
      </c>
      <c r="B29" s="128" t="s">
        <v>243</v>
      </c>
      <c r="C29" s="129">
        <f>C30+C31</f>
        <v>0</v>
      </c>
      <c r="D29" s="129">
        <f aca="true" t="shared" si="9" ref="D29:J29">D30+D31</f>
        <v>0</v>
      </c>
      <c r="E29" s="129">
        <f t="shared" si="9"/>
        <v>0</v>
      </c>
      <c r="F29" s="129">
        <f t="shared" si="9"/>
        <v>0</v>
      </c>
      <c r="G29" s="129">
        <f t="shared" si="9"/>
        <v>0</v>
      </c>
      <c r="H29" s="129">
        <f t="shared" si="9"/>
        <v>0</v>
      </c>
      <c r="I29" s="129">
        <f t="shared" si="9"/>
        <v>0</v>
      </c>
      <c r="J29" s="129">
        <f t="shared" si="9"/>
        <v>0</v>
      </c>
      <c r="K29" s="131">
        <f t="shared" si="2"/>
        <v>0</v>
      </c>
    </row>
    <row r="30" spans="1:11" ht="16.5" customHeight="1">
      <c r="A30" s="126" t="s">
        <v>259</v>
      </c>
      <c r="B30" s="130" t="s">
        <v>239</v>
      </c>
      <c r="C30" s="131"/>
      <c r="D30" s="131"/>
      <c r="E30" s="131"/>
      <c r="F30" s="131"/>
      <c r="G30" s="131"/>
      <c r="H30" s="131"/>
      <c r="I30" s="131"/>
      <c r="J30" s="131"/>
      <c r="K30" s="131">
        <f t="shared" si="2"/>
        <v>0</v>
      </c>
    </row>
    <row r="31" spans="1:11" ht="16.5" customHeight="1">
      <c r="A31" s="126" t="s">
        <v>260</v>
      </c>
      <c r="B31" s="130" t="s">
        <v>241</v>
      </c>
      <c r="C31" s="131"/>
      <c r="D31" s="131"/>
      <c r="E31" s="131"/>
      <c r="F31" s="131"/>
      <c r="G31" s="131"/>
      <c r="H31" s="131"/>
      <c r="I31" s="131"/>
      <c r="J31" s="131"/>
      <c r="K31" s="131">
        <f t="shared" si="2"/>
        <v>0</v>
      </c>
    </row>
    <row r="32" spans="1:11" ht="16.5" customHeight="1">
      <c r="A32" s="127" t="s">
        <v>261</v>
      </c>
      <c r="B32" s="128" t="s">
        <v>262</v>
      </c>
      <c r="C32" s="131">
        <f>C33+C34</f>
        <v>0</v>
      </c>
      <c r="D32" s="131"/>
      <c r="E32" s="131"/>
      <c r="F32" s="131"/>
      <c r="G32" s="131"/>
      <c r="H32" s="131"/>
      <c r="I32" s="131"/>
      <c r="J32" s="131"/>
      <c r="K32" s="131">
        <f t="shared" si="2"/>
        <v>0</v>
      </c>
    </row>
    <row r="33" spans="1:11" ht="16.5" customHeight="1">
      <c r="A33" s="126" t="s">
        <v>263</v>
      </c>
      <c r="B33" s="130" t="s">
        <v>239</v>
      </c>
      <c r="C33" s="131"/>
      <c r="D33" s="131"/>
      <c r="E33" s="131"/>
      <c r="F33" s="131"/>
      <c r="G33" s="131"/>
      <c r="H33" s="131"/>
      <c r="I33" s="131"/>
      <c r="J33" s="131"/>
      <c r="K33" s="131">
        <f t="shared" si="2"/>
        <v>0</v>
      </c>
    </row>
    <row r="34" spans="1:11" ht="16.5" customHeight="1">
      <c r="A34" s="126" t="s">
        <v>264</v>
      </c>
      <c r="B34" s="130" t="s">
        <v>241</v>
      </c>
      <c r="C34" s="131"/>
      <c r="D34" s="131"/>
      <c r="E34" s="131"/>
      <c r="F34" s="131"/>
      <c r="G34" s="131"/>
      <c r="H34" s="131"/>
      <c r="I34" s="131"/>
      <c r="J34" s="131"/>
      <c r="K34" s="131">
        <f t="shared" si="2"/>
        <v>0</v>
      </c>
    </row>
    <row r="35" spans="1:11" ht="15" customHeight="1">
      <c r="A35" s="127" t="s">
        <v>219</v>
      </c>
      <c r="B35" s="128" t="s">
        <v>265</v>
      </c>
      <c r="C35" s="129">
        <f aca="true" t="shared" si="10" ref="C35:J35">+(C36+C37)</f>
        <v>1189013.35</v>
      </c>
      <c r="D35" s="129">
        <f t="shared" si="10"/>
        <v>6666.76</v>
      </c>
      <c r="E35" s="129">
        <f t="shared" si="10"/>
        <v>0</v>
      </c>
      <c r="F35" s="129">
        <f t="shared" si="10"/>
        <v>0</v>
      </c>
      <c r="G35" s="129">
        <f t="shared" si="10"/>
        <v>0</v>
      </c>
      <c r="H35" s="129">
        <f t="shared" si="10"/>
        <v>0</v>
      </c>
      <c r="I35" s="129">
        <f>+(I36+I37)</f>
        <v>20519.16</v>
      </c>
      <c r="J35" s="129">
        <f t="shared" si="10"/>
        <v>0</v>
      </c>
      <c r="K35" s="129">
        <f>+(C35+D35+E35)-I35</f>
        <v>1175160.9500000002</v>
      </c>
    </row>
    <row r="36" spans="1:11" ht="15" customHeight="1">
      <c r="A36" s="126" t="s">
        <v>266</v>
      </c>
      <c r="B36" s="130" t="s">
        <v>239</v>
      </c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2" ht="15" customHeight="1">
      <c r="A37" s="126" t="s">
        <v>267</v>
      </c>
      <c r="B37" s="130" t="s">
        <v>241</v>
      </c>
      <c r="C37" s="131">
        <v>1189013.35</v>
      </c>
      <c r="D37" s="131">
        <v>6666.76</v>
      </c>
      <c r="E37" s="131"/>
      <c r="F37" s="131"/>
      <c r="G37" s="131"/>
      <c r="H37" s="131"/>
      <c r="I37" s="131">
        <v>20519.16</v>
      </c>
      <c r="J37" s="131"/>
      <c r="K37" s="131">
        <f t="shared" si="2"/>
        <v>1175160.9500000002</v>
      </c>
      <c r="L37" s="110" t="s">
        <v>290</v>
      </c>
    </row>
    <row r="38" spans="1:11" ht="15" customHeight="1">
      <c r="A38" s="127" t="s">
        <v>220</v>
      </c>
      <c r="B38" s="128" t="s">
        <v>268</v>
      </c>
      <c r="C38" s="132">
        <f>+(C11+C18+C25+C35)</f>
        <v>1196127.05</v>
      </c>
      <c r="D38" s="132">
        <f>+(D11+D18+D25+D35)</f>
        <v>1217705.81</v>
      </c>
      <c r="E38" s="132">
        <f aca="true" t="shared" si="11" ref="E38:K38">+(E11+E18+E25+E35)</f>
        <v>0</v>
      </c>
      <c r="F38" s="129">
        <f t="shared" si="11"/>
        <v>0</v>
      </c>
      <c r="G38" s="129">
        <f t="shared" si="11"/>
        <v>0</v>
      </c>
      <c r="H38" s="129">
        <f t="shared" si="11"/>
        <v>0</v>
      </c>
      <c r="I38" s="129">
        <f t="shared" si="11"/>
        <v>1211600.15</v>
      </c>
      <c r="J38" s="129">
        <f t="shared" si="11"/>
        <v>0</v>
      </c>
      <c r="K38" s="129">
        <f t="shared" si="11"/>
        <v>1202232.7100000002</v>
      </c>
    </row>
    <row r="41" spans="2:6" ht="15">
      <c r="B41" s="133" t="s">
        <v>280</v>
      </c>
      <c r="D41" s="163" t="s">
        <v>281</v>
      </c>
      <c r="E41" s="163"/>
      <c r="F41" s="163"/>
    </row>
    <row r="42" ht="15">
      <c r="C42" s="134"/>
    </row>
    <row r="43" spans="2:6" ht="15">
      <c r="B43" s="110" t="s">
        <v>283</v>
      </c>
      <c r="C43" s="109"/>
      <c r="D43" s="163" t="s">
        <v>284</v>
      </c>
      <c r="E43" s="187"/>
      <c r="F43" s="187"/>
    </row>
    <row r="44" ht="15">
      <c r="C44" s="134"/>
    </row>
    <row r="46" spans="3:4" ht="15">
      <c r="C46" s="109"/>
      <c r="D46" s="109"/>
    </row>
    <row r="47" spans="3:4" ht="15">
      <c r="C47" s="109"/>
      <c r="D47" s="109"/>
    </row>
  </sheetData>
  <mergeCells count="13">
    <mergeCell ref="K8:K9"/>
    <mergeCell ref="D43:F43"/>
    <mergeCell ref="A8:A9"/>
    <mergeCell ref="B8:B9"/>
    <mergeCell ref="C8:C9"/>
    <mergeCell ref="D8:J8"/>
    <mergeCell ref="D41:F41"/>
    <mergeCell ref="B2:F2"/>
    <mergeCell ref="A5:K5"/>
    <mergeCell ref="A6:K6"/>
    <mergeCell ref="A7:K7"/>
    <mergeCell ref="C3:I3"/>
    <mergeCell ref="E4:F4"/>
  </mergeCells>
  <printOptions/>
  <pageMargins left="0.7480314960629921" right="0.35433070866141736" top="1.1811023622047245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showGridLines="0" tabSelected="1" view="pageBreakPreview" zoomScaleSheetLayoutView="100" workbookViewId="0" topLeftCell="A7">
      <selection activeCell="A12" sqref="A12:G1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3.7109375" style="12" customWidth="1"/>
    <col min="5" max="5" width="14.28125" style="47" customWidth="1"/>
    <col min="6" max="7" width="11.8515625" style="11" customWidth="1"/>
    <col min="8" max="9" width="9.140625" style="11" customWidth="1"/>
    <col min="10" max="10" width="11.8515625" style="11" bestFit="1" customWidth="1"/>
    <col min="11" max="16384" width="9.140625" style="11" customWidth="1"/>
  </cols>
  <sheetData>
    <row r="1" spans="5:7" ht="39" customHeight="1">
      <c r="E1" s="191" t="s">
        <v>91</v>
      </c>
      <c r="F1" s="192"/>
      <c r="G1" s="192"/>
    </row>
    <row r="2" spans="5:7" ht="12.75">
      <c r="E2" s="193" t="s">
        <v>111</v>
      </c>
      <c r="F2" s="194"/>
      <c r="G2" s="194"/>
    </row>
    <row r="4" spans="1:7" ht="12.75">
      <c r="A4" s="200" t="s">
        <v>90</v>
      </c>
      <c r="B4" s="201"/>
      <c r="C4" s="201"/>
      <c r="D4" s="201"/>
      <c r="E4" s="201"/>
      <c r="F4" s="199"/>
      <c r="G4" s="199"/>
    </row>
    <row r="5" spans="1:7" ht="12.75">
      <c r="A5" s="202"/>
      <c r="B5" s="202"/>
      <c r="C5" s="202"/>
      <c r="D5" s="202"/>
      <c r="E5" s="202"/>
      <c r="F5" s="202"/>
      <c r="G5" s="202"/>
    </row>
    <row r="6" spans="1:7" ht="18">
      <c r="A6" s="195" t="s">
        <v>287</v>
      </c>
      <c r="B6" s="196"/>
      <c r="C6" s="196"/>
      <c r="D6" s="196"/>
      <c r="E6" s="196"/>
      <c r="F6" s="197"/>
      <c r="G6" s="197"/>
    </row>
    <row r="7" spans="1:7" ht="12.75">
      <c r="A7" s="198" t="s">
        <v>112</v>
      </c>
      <c r="B7" s="188"/>
      <c r="C7" s="188"/>
      <c r="D7" s="188"/>
      <c r="E7" s="188"/>
      <c r="F7" s="199"/>
      <c r="G7" s="199"/>
    </row>
    <row r="8" spans="1:7" ht="12.75" customHeight="1">
      <c r="A8" s="206" t="s">
        <v>272</v>
      </c>
      <c r="B8" s="207"/>
      <c r="C8" s="207"/>
      <c r="D8" s="207"/>
      <c r="E8" s="207"/>
      <c r="F8" s="208"/>
      <c r="G8" s="208"/>
    </row>
    <row r="9" spans="1:7" ht="12.75">
      <c r="A9" s="210" t="s">
        <v>113</v>
      </c>
      <c r="B9" s="211"/>
      <c r="C9" s="211"/>
      <c r="D9" s="211"/>
      <c r="E9" s="211"/>
      <c r="F9" s="212"/>
      <c r="G9" s="212"/>
    </row>
    <row r="10" spans="1:7" ht="12.75">
      <c r="A10" s="212"/>
      <c r="B10" s="212"/>
      <c r="C10" s="212"/>
      <c r="D10" s="212"/>
      <c r="E10" s="212"/>
      <c r="F10" s="212"/>
      <c r="G10" s="212"/>
    </row>
    <row r="11" spans="1:5" ht="12.75">
      <c r="A11" s="209"/>
      <c r="B11" s="199"/>
      <c r="C11" s="199"/>
      <c r="D11" s="199"/>
      <c r="E11" s="199"/>
    </row>
    <row r="12" spans="1:7" ht="12.75">
      <c r="A12" s="200" t="s">
        <v>0</v>
      </c>
      <c r="B12" s="201"/>
      <c r="C12" s="201"/>
      <c r="D12" s="201"/>
      <c r="E12" s="201"/>
      <c r="F12" s="215"/>
      <c r="G12" s="215"/>
    </row>
    <row r="13" spans="1:9" ht="12.75" customHeight="1">
      <c r="A13" s="164" t="s">
        <v>291</v>
      </c>
      <c r="B13" s="164"/>
      <c r="C13" s="164"/>
      <c r="D13" s="164"/>
      <c r="E13" s="164"/>
      <c r="F13" s="164"/>
      <c r="G13" s="164"/>
      <c r="H13" s="141"/>
      <c r="I13" s="141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200" t="s">
        <v>294</v>
      </c>
      <c r="B15" s="201"/>
      <c r="C15" s="201"/>
      <c r="D15" s="201"/>
      <c r="E15" s="201"/>
      <c r="F15" s="215"/>
      <c r="G15" s="215"/>
    </row>
    <row r="16" spans="1:7" ht="12.75">
      <c r="A16" s="198" t="s">
        <v>1</v>
      </c>
      <c r="B16" s="198"/>
      <c r="C16" s="198"/>
      <c r="D16" s="198"/>
      <c r="E16" s="198"/>
      <c r="F16" s="199"/>
      <c r="G16" s="199"/>
    </row>
    <row r="17" spans="1:7" ht="12.75">
      <c r="A17" s="8"/>
      <c r="B17" s="9"/>
      <c r="C17" s="9"/>
      <c r="D17" s="9"/>
      <c r="E17" s="213" t="s">
        <v>2</v>
      </c>
      <c r="F17" s="214"/>
      <c r="G17" s="214"/>
    </row>
    <row r="18" spans="1:7" ht="67.5" customHeight="1">
      <c r="A18" s="3" t="s">
        <v>3</v>
      </c>
      <c r="B18" s="203" t="s">
        <v>4</v>
      </c>
      <c r="C18" s="204"/>
      <c r="D18" s="205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157">
        <f>F20+F25</f>
        <v>1230084.2100000002</v>
      </c>
      <c r="G19" s="87">
        <f>G20+G25</f>
        <v>1228160.98</v>
      </c>
    </row>
    <row r="20" spans="1:7" s="12" customFormat="1" ht="12.75" customHeight="1">
      <c r="A20" s="33" t="s">
        <v>10</v>
      </c>
      <c r="B20" s="38" t="s">
        <v>93</v>
      </c>
      <c r="C20" s="16"/>
      <c r="D20" s="17"/>
      <c r="E20" s="5"/>
      <c r="F20" s="1">
        <f>F22+F23</f>
        <v>0</v>
      </c>
      <c r="G20" s="87">
        <f>G22+G23</f>
        <v>0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33"/>
      <c r="G21" s="15"/>
    </row>
    <row r="22" spans="1:7" s="12" customFormat="1" ht="12.75" customHeight="1">
      <c r="A22" s="25" t="s">
        <v>13</v>
      </c>
      <c r="B22" s="7"/>
      <c r="C22" s="48" t="s">
        <v>115</v>
      </c>
      <c r="D22" s="32"/>
      <c r="E22" s="49"/>
      <c r="F22" s="33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33"/>
      <c r="G23" s="15"/>
    </row>
    <row r="24" spans="1:7" s="12" customFormat="1" ht="12.75" customHeight="1">
      <c r="A24" s="25" t="s">
        <v>16</v>
      </c>
      <c r="B24" s="7"/>
      <c r="C24" s="48" t="s">
        <v>126</v>
      </c>
      <c r="D24" s="32"/>
      <c r="E24" s="50"/>
      <c r="F24" s="33"/>
      <c r="G24" s="15"/>
    </row>
    <row r="25" spans="1:7" s="12" customFormat="1" ht="12.75" customHeight="1">
      <c r="A25" s="33" t="s">
        <v>17</v>
      </c>
      <c r="B25" s="21" t="s">
        <v>18</v>
      </c>
      <c r="C25" s="22"/>
      <c r="D25" s="23"/>
      <c r="E25" s="50"/>
      <c r="F25" s="157">
        <f>F26+F27+F28+F29+F30+F31+F32+F33+F34+F35</f>
        <v>1230084.2100000002</v>
      </c>
      <c r="G25" s="87">
        <f>G27+G28+G30+G35+G33+G34</f>
        <v>1228160.98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33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33"/>
      <c r="G27" s="15"/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33"/>
      <c r="G28" s="15"/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33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33"/>
      <c r="G30" s="15"/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33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33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6">
        <v>31404.45</v>
      </c>
      <c r="G33" s="135">
        <v>18528.98</v>
      </c>
    </row>
    <row r="34" spans="1:7" s="12" customFormat="1" ht="12.75" customHeight="1">
      <c r="A34" s="25" t="s">
        <v>35</v>
      </c>
      <c r="B34" s="29"/>
      <c r="C34" s="51" t="s">
        <v>114</v>
      </c>
      <c r="D34" s="52"/>
      <c r="E34" s="49"/>
      <c r="F34" s="156">
        <v>23987.4</v>
      </c>
      <c r="G34" s="15">
        <v>34939.64</v>
      </c>
    </row>
    <row r="35" spans="1:9" s="12" customFormat="1" ht="12.75" customHeight="1">
      <c r="A35" s="25" t="s">
        <v>36</v>
      </c>
      <c r="B35" s="7"/>
      <c r="C35" s="48" t="s">
        <v>125</v>
      </c>
      <c r="D35" s="32"/>
      <c r="E35" s="50"/>
      <c r="F35" s="33">
        <v>1174692.36</v>
      </c>
      <c r="G35" s="15">
        <v>1174692.36</v>
      </c>
      <c r="I35" s="159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33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1">
        <f>F40+F46+F47+F54</f>
        <v>3101908.57</v>
      </c>
      <c r="G39" s="87">
        <f>G40+G46+G47+G54</f>
        <v>2559322.8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156">
        <f>F42</f>
        <v>625342.62</v>
      </c>
      <c r="G40" s="135">
        <f>G42</f>
        <v>649876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33"/>
      <c r="G41" s="15"/>
    </row>
    <row r="42" spans="1:10" s="12" customFormat="1" ht="12.75" customHeight="1">
      <c r="A42" s="19" t="s">
        <v>13</v>
      </c>
      <c r="B42" s="29"/>
      <c r="C42" s="51" t="s">
        <v>87</v>
      </c>
      <c r="D42" s="52"/>
      <c r="E42" s="49"/>
      <c r="F42" s="33">
        <v>625342.62</v>
      </c>
      <c r="G42" s="15">
        <v>649876</v>
      </c>
      <c r="I42" s="216"/>
      <c r="J42" s="216"/>
    </row>
    <row r="43" spans="1:10" s="12" customFormat="1" ht="12.75">
      <c r="A43" s="19" t="s">
        <v>14</v>
      </c>
      <c r="B43" s="29"/>
      <c r="C43" s="51" t="s">
        <v>116</v>
      </c>
      <c r="D43" s="52"/>
      <c r="E43" s="49"/>
      <c r="F43" s="33"/>
      <c r="G43" s="15"/>
      <c r="I43" s="147"/>
      <c r="J43" s="146"/>
    </row>
    <row r="44" spans="1:7" s="12" customFormat="1" ht="12.75">
      <c r="A44" s="19" t="s">
        <v>16</v>
      </c>
      <c r="B44" s="29"/>
      <c r="C44" s="51" t="s">
        <v>127</v>
      </c>
      <c r="D44" s="52"/>
      <c r="E44" s="49"/>
      <c r="F44" s="33"/>
      <c r="G44" s="15"/>
    </row>
    <row r="45" spans="1:7" s="12" customFormat="1" ht="12.75" customHeight="1">
      <c r="A45" s="35" t="s">
        <v>89</v>
      </c>
      <c r="B45" s="36"/>
      <c r="C45" s="217" t="s">
        <v>100</v>
      </c>
      <c r="D45" s="218"/>
      <c r="E45" s="49"/>
      <c r="F45" s="33"/>
      <c r="G45" s="15"/>
    </row>
    <row r="46" spans="1:7" s="12" customFormat="1" ht="12.75" customHeight="1">
      <c r="A46" s="67" t="s">
        <v>17</v>
      </c>
      <c r="B46" s="81" t="s">
        <v>106</v>
      </c>
      <c r="C46" s="64"/>
      <c r="D46" s="82"/>
      <c r="E46" s="50"/>
      <c r="F46" s="33"/>
      <c r="G46" s="15">
        <v>64644.31</v>
      </c>
    </row>
    <row r="47" spans="1:7" s="12" customFormat="1" ht="12.75" customHeight="1">
      <c r="A47" s="67" t="s">
        <v>37</v>
      </c>
      <c r="B47" s="56" t="s">
        <v>94</v>
      </c>
      <c r="C47" s="61"/>
      <c r="D47" s="80"/>
      <c r="E47" s="50"/>
      <c r="F47" s="157">
        <f>F48+F49+F50+F51+F52+F53</f>
        <v>2449298.7199999997</v>
      </c>
      <c r="G47" s="136">
        <f>G48+G49+G50+G51+G52+G53</f>
        <v>1821916.13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117</v>
      </c>
      <c r="B49" s="29"/>
      <c r="C49" s="51" t="s">
        <v>52</v>
      </c>
      <c r="D49" s="52"/>
      <c r="E49" s="54"/>
      <c r="F49" s="33">
        <v>411658.11</v>
      </c>
      <c r="G49" s="15"/>
    </row>
    <row r="50" spans="1:7" s="12" customFormat="1" ht="12.75" customHeight="1">
      <c r="A50" s="19" t="s">
        <v>40</v>
      </c>
      <c r="B50" s="29"/>
      <c r="C50" s="219" t="s">
        <v>86</v>
      </c>
      <c r="D50" s="220"/>
      <c r="E50" s="54"/>
      <c r="F50" s="33">
        <v>2277.23</v>
      </c>
      <c r="G50" s="15"/>
    </row>
    <row r="51" spans="1:9" s="12" customFormat="1" ht="12.75" customHeight="1">
      <c r="A51" s="19" t="s">
        <v>41</v>
      </c>
      <c r="B51" s="29"/>
      <c r="C51" s="51" t="s">
        <v>81</v>
      </c>
      <c r="D51" s="52"/>
      <c r="E51" s="54"/>
      <c r="F51" s="156">
        <v>1438568.15</v>
      </c>
      <c r="G51" s="135">
        <v>1196337.75</v>
      </c>
      <c r="I51" s="47"/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33">
        <v>596795.23</v>
      </c>
      <c r="G52" s="15">
        <v>625578.38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33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33">
        <v>27267.23</v>
      </c>
      <c r="G54" s="15">
        <v>22886.36</v>
      </c>
    </row>
    <row r="55" spans="1:7" s="12" customFormat="1" ht="12.75" customHeight="1">
      <c r="A55" s="84"/>
      <c r="B55" s="57"/>
      <c r="C55" s="58"/>
      <c r="D55" s="59"/>
      <c r="E55" s="85"/>
      <c r="F55" s="20"/>
      <c r="G55" s="24"/>
    </row>
    <row r="56" spans="1:7" s="12" customFormat="1" ht="12.75" customHeight="1">
      <c r="A56" s="33"/>
      <c r="B56" s="88" t="s">
        <v>57</v>
      </c>
      <c r="C56" s="22"/>
      <c r="D56" s="23"/>
      <c r="E56" s="50"/>
      <c r="F56" s="226">
        <f>F39+F19</f>
        <v>4331992.78</v>
      </c>
      <c r="G56" s="160">
        <f>G39+G19</f>
        <v>3787483.78</v>
      </c>
    </row>
    <row r="57" spans="1:7" s="12" customFormat="1" ht="12.75" customHeight="1">
      <c r="A57" s="25"/>
      <c r="B57" s="7"/>
      <c r="C57" s="26"/>
      <c r="D57" s="27"/>
      <c r="E57" s="27"/>
      <c r="F57" s="33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3"/>
      <c r="E58" s="50" t="s">
        <v>269</v>
      </c>
      <c r="F58" s="1">
        <f>F59+F60+F61+F62</f>
        <v>1202232.71</v>
      </c>
      <c r="G58" s="87">
        <f>G59+G60+G61+G62</f>
        <v>1196127.05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 t="s">
        <v>270</v>
      </c>
      <c r="F59" s="33">
        <v>9495.18</v>
      </c>
      <c r="G59" s="15">
        <v>0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6"/>
      <c r="F60" s="20">
        <v>2660.31</v>
      </c>
      <c r="G60" s="24">
        <v>0</v>
      </c>
    </row>
    <row r="61" spans="1:7" s="12" customFormat="1" ht="12.75" customHeight="1">
      <c r="A61" s="33" t="s">
        <v>37</v>
      </c>
      <c r="B61" s="221" t="s">
        <v>101</v>
      </c>
      <c r="C61" s="222"/>
      <c r="D61" s="223"/>
      <c r="E61" s="50"/>
      <c r="F61" s="33">
        <v>14916.27</v>
      </c>
      <c r="G61" s="15">
        <v>7113.7</v>
      </c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33">
        <v>1175160.95</v>
      </c>
      <c r="G62" s="15">
        <v>1189013.35</v>
      </c>
    </row>
    <row r="63" spans="1:10" s="12" customFormat="1" ht="12.75" customHeight="1">
      <c r="A63" s="1" t="s">
        <v>63</v>
      </c>
      <c r="B63" s="13" t="s">
        <v>64</v>
      </c>
      <c r="C63" s="34"/>
      <c r="D63" s="14"/>
      <c r="E63" s="50"/>
      <c r="F63" s="1">
        <f>F73+F76+F78+F79+F80+F81</f>
        <v>2404884.75</v>
      </c>
      <c r="G63" s="87">
        <f>G73+G76+G78+G79+G80+G81</f>
        <v>1860144.74</v>
      </c>
      <c r="J63" s="148"/>
    </row>
    <row r="64" spans="1:10" s="12" customFormat="1" ht="12.75" customHeight="1">
      <c r="A64" s="33" t="s">
        <v>10</v>
      </c>
      <c r="B64" s="38" t="s">
        <v>65</v>
      </c>
      <c r="C64" s="39"/>
      <c r="D64" s="18"/>
      <c r="E64" s="50"/>
      <c r="F64" s="33"/>
      <c r="G64" s="15"/>
      <c r="J64" s="149"/>
    </row>
    <row r="65" spans="1:10" s="12" customFormat="1" ht="12.75">
      <c r="A65" s="25" t="s">
        <v>11</v>
      </c>
      <c r="B65" s="43"/>
      <c r="C65" s="48" t="s">
        <v>95</v>
      </c>
      <c r="D65" s="60"/>
      <c r="E65" s="54"/>
      <c r="F65" s="33"/>
      <c r="G65" s="15"/>
      <c r="J65" s="149"/>
    </row>
    <row r="66" spans="1:10" s="12" customFormat="1" ht="12.75" customHeight="1">
      <c r="A66" s="25" t="s">
        <v>13</v>
      </c>
      <c r="B66" s="7"/>
      <c r="C66" s="48" t="s">
        <v>66</v>
      </c>
      <c r="D66" s="32"/>
      <c r="E66" s="50"/>
      <c r="F66" s="33"/>
      <c r="G66" s="15"/>
      <c r="J66" s="146"/>
    </row>
    <row r="67" spans="1:7" s="12" customFormat="1" ht="12.75" customHeight="1">
      <c r="A67" s="25" t="s">
        <v>99</v>
      </c>
      <c r="B67" s="7"/>
      <c r="C67" s="48" t="s">
        <v>67</v>
      </c>
      <c r="D67" s="32"/>
      <c r="E67" s="55"/>
      <c r="F67" s="33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158">
        <f>F69+F70+F71+F72+F73+F76+F77+F78+F79+F80+F81</f>
        <v>2404884.75</v>
      </c>
      <c r="G68" s="140">
        <f>G69+G70+G71+G72+G73+G76+G77+G78+G79+G80+G81</f>
        <v>1860144.74</v>
      </c>
    </row>
    <row r="69" spans="1:7" s="12" customFormat="1" ht="12.75" customHeight="1">
      <c r="A69" s="25" t="s">
        <v>19</v>
      </c>
      <c r="B69" s="7"/>
      <c r="C69" s="48" t="s">
        <v>98</v>
      </c>
      <c r="D69" s="27"/>
      <c r="E69" s="50"/>
      <c r="F69" s="33"/>
      <c r="G69" s="15"/>
    </row>
    <row r="70" spans="1:7" s="12" customFormat="1" ht="12.75" customHeight="1">
      <c r="A70" s="25" t="s">
        <v>21</v>
      </c>
      <c r="B70" s="43"/>
      <c r="C70" s="48" t="s">
        <v>104</v>
      </c>
      <c r="D70" s="60"/>
      <c r="E70" s="54"/>
      <c r="F70" s="33"/>
      <c r="G70" s="15"/>
    </row>
    <row r="71" spans="1:7" s="12" customFormat="1" ht="12.75">
      <c r="A71" s="25" t="s">
        <v>23</v>
      </c>
      <c r="B71" s="43"/>
      <c r="C71" s="48" t="s">
        <v>96</v>
      </c>
      <c r="D71" s="60"/>
      <c r="E71" s="54"/>
      <c r="F71" s="33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33"/>
      <c r="G72" s="15"/>
    </row>
    <row r="73" spans="1:7" s="12" customFormat="1" ht="12.75" customHeight="1">
      <c r="A73" s="25" t="s">
        <v>27</v>
      </c>
      <c r="B73" s="61"/>
      <c r="C73" s="62" t="s">
        <v>97</v>
      </c>
      <c r="D73" s="63"/>
      <c r="E73" s="50"/>
      <c r="F73" s="33">
        <f>F74+F75</f>
        <v>0</v>
      </c>
      <c r="G73" s="15">
        <f>G74+G75</f>
        <v>0</v>
      </c>
    </row>
    <row r="74" spans="1:7" s="12" customFormat="1" ht="12.75" customHeight="1">
      <c r="A74" s="19" t="s">
        <v>118</v>
      </c>
      <c r="B74" s="29"/>
      <c r="C74" s="30"/>
      <c r="D74" s="52" t="s">
        <v>69</v>
      </c>
      <c r="E74" s="54"/>
      <c r="F74" s="15"/>
      <c r="G74" s="15"/>
    </row>
    <row r="75" spans="1:7" s="12" customFormat="1" ht="12.75" customHeight="1">
      <c r="A75" s="19" t="s">
        <v>119</v>
      </c>
      <c r="B75" s="29"/>
      <c r="C75" s="30"/>
      <c r="D75" s="52" t="s">
        <v>70</v>
      </c>
      <c r="E75" s="49"/>
      <c r="F75" s="15"/>
      <c r="G75" s="15"/>
    </row>
    <row r="76" spans="1:8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  <c r="H76" s="145"/>
    </row>
    <row r="77" spans="1:7" s="12" customFormat="1" ht="12.75" customHeight="1">
      <c r="A77" s="19" t="s">
        <v>31</v>
      </c>
      <c r="B77" s="37"/>
      <c r="C77" s="51" t="s">
        <v>107</v>
      </c>
      <c r="D77" s="53"/>
      <c r="E77" s="54"/>
      <c r="F77" s="33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33">
        <v>596795.23</v>
      </c>
      <c r="G78" s="15">
        <v>625578.38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33">
        <v>369521.37</v>
      </c>
      <c r="G79" s="15">
        <v>38228.61</v>
      </c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56">
        <v>1438568.15</v>
      </c>
      <c r="G80" s="135">
        <v>1196337.75</v>
      </c>
    </row>
    <row r="81" spans="1:7" s="12" customFormat="1" ht="12.75" customHeight="1">
      <c r="A81" s="25" t="s">
        <v>120</v>
      </c>
      <c r="B81" s="7"/>
      <c r="C81" s="48" t="s">
        <v>74</v>
      </c>
      <c r="D81" s="32"/>
      <c r="E81" s="55"/>
      <c r="F81" s="33"/>
      <c r="G81" s="15"/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57">
        <f>F83+F84+F87+F88</f>
        <v>724875.3200000001</v>
      </c>
      <c r="G82" s="136">
        <f>G83+G84+G87+G88</f>
        <v>731211.99</v>
      </c>
    </row>
    <row r="83" spans="1:9" s="12" customFormat="1" ht="12.75" customHeight="1">
      <c r="A83" s="33" t="s">
        <v>10</v>
      </c>
      <c r="B83" s="6" t="s">
        <v>83</v>
      </c>
      <c r="C83" s="7"/>
      <c r="D83" s="5"/>
      <c r="E83" s="55"/>
      <c r="F83" s="156">
        <v>650076</v>
      </c>
      <c r="G83" s="135">
        <v>650076</v>
      </c>
      <c r="I83" s="146"/>
    </row>
    <row r="84" spans="1:9" s="12" customFormat="1" ht="12.75" customHeight="1">
      <c r="A84" s="33" t="s">
        <v>17</v>
      </c>
      <c r="B84" s="38" t="s">
        <v>77</v>
      </c>
      <c r="C84" s="39"/>
      <c r="D84" s="18"/>
      <c r="E84" s="50"/>
      <c r="F84" s="33">
        <f>F85+F86</f>
        <v>0</v>
      </c>
      <c r="G84" s="15">
        <f>G85+G86</f>
        <v>0</v>
      </c>
      <c r="I84" s="146"/>
    </row>
    <row r="85" spans="1:9" s="12" customFormat="1" ht="12.75" customHeight="1">
      <c r="A85" s="25" t="s">
        <v>19</v>
      </c>
      <c r="B85" s="7"/>
      <c r="C85" s="48" t="s">
        <v>78</v>
      </c>
      <c r="D85" s="32"/>
      <c r="E85" s="50"/>
      <c r="F85" s="33"/>
      <c r="G85" s="15"/>
      <c r="I85" s="146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33"/>
      <c r="G86" s="15"/>
    </row>
    <row r="87" spans="1:7" s="12" customFormat="1" ht="12.75" customHeight="1">
      <c r="A87" s="19" t="s">
        <v>37</v>
      </c>
      <c r="B87" s="30" t="s">
        <v>105</v>
      </c>
      <c r="C87" s="30"/>
      <c r="D87" s="31"/>
      <c r="E87" s="50"/>
      <c r="F87" s="33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56">
        <f>F89+F90</f>
        <v>74799.32</v>
      </c>
      <c r="G88" s="135">
        <f>G89+G90</f>
        <v>81135.98999999999</v>
      </c>
    </row>
    <row r="89" spans="1:7" s="12" customFormat="1" ht="12.75" customHeight="1">
      <c r="A89" s="25" t="s">
        <v>121</v>
      </c>
      <c r="B89" s="34"/>
      <c r="C89" s="48" t="s">
        <v>102</v>
      </c>
      <c r="D89" s="10"/>
      <c r="E89" s="49"/>
      <c r="F89" s="156">
        <v>-6336.67</v>
      </c>
      <c r="G89" s="135">
        <v>13214.87</v>
      </c>
    </row>
    <row r="90" spans="1:7" s="12" customFormat="1" ht="12.75" customHeight="1">
      <c r="A90" s="25" t="s">
        <v>122</v>
      </c>
      <c r="B90" s="34"/>
      <c r="C90" s="48" t="s">
        <v>103</v>
      </c>
      <c r="D90" s="10"/>
      <c r="E90" s="49"/>
      <c r="F90" s="156">
        <v>81135.99</v>
      </c>
      <c r="G90" s="135">
        <v>67921.12</v>
      </c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224" t="s">
        <v>123</v>
      </c>
      <c r="C93" s="225"/>
      <c r="D93" s="220"/>
      <c r="E93" s="50"/>
      <c r="F93" s="160">
        <f>F91+F82+F63+F58</f>
        <v>4331992.78</v>
      </c>
      <c r="G93" s="160">
        <f>G91+G82+G63+G58</f>
        <v>3787483.7800000003</v>
      </c>
    </row>
    <row r="94" spans="1:7" s="12" customFormat="1" ht="66.75" customHeight="1">
      <c r="A94" s="46"/>
      <c r="B94" s="44"/>
      <c r="C94" s="44"/>
      <c r="D94" s="44"/>
      <c r="E94" s="44"/>
      <c r="F94" s="47"/>
      <c r="G94" s="47"/>
    </row>
    <row r="95" spans="1:7" s="12" customFormat="1" ht="15" customHeight="1">
      <c r="A95" s="9"/>
      <c r="B95" s="188" t="s">
        <v>280</v>
      </c>
      <c r="C95" s="188"/>
      <c r="D95" s="188"/>
      <c r="E95" s="137" t="s">
        <v>110</v>
      </c>
      <c r="F95" s="188" t="s">
        <v>281</v>
      </c>
      <c r="G95" s="188"/>
    </row>
    <row r="96" spans="2:7" s="12" customFormat="1" ht="17.25" customHeight="1">
      <c r="B96" s="189" t="s">
        <v>124</v>
      </c>
      <c r="C96" s="190"/>
      <c r="D96" s="190"/>
      <c r="E96" s="9" t="s">
        <v>108</v>
      </c>
      <c r="F96" s="189" t="s">
        <v>109</v>
      </c>
      <c r="G96" s="189"/>
    </row>
    <row r="97" spans="1:7" s="12" customFormat="1" ht="24.75" customHeight="1">
      <c r="A97" s="188"/>
      <c r="B97" s="188"/>
      <c r="C97" s="188"/>
      <c r="D97" s="137"/>
      <c r="E97" s="188"/>
      <c r="F97" s="188"/>
      <c r="G97" s="9"/>
    </row>
    <row r="98" spans="1:6" s="12" customFormat="1" ht="12.75">
      <c r="A98" s="189"/>
      <c r="B98" s="190"/>
      <c r="C98" s="190"/>
      <c r="D98" s="9"/>
      <c r="E98" s="189"/>
      <c r="F98" s="18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mergeCells count="27">
    <mergeCell ref="I42:J42"/>
    <mergeCell ref="F95:G95"/>
    <mergeCell ref="B96:D96"/>
    <mergeCell ref="F96:G96"/>
    <mergeCell ref="C45:D45"/>
    <mergeCell ref="B95:D95"/>
    <mergeCell ref="C50:D50"/>
    <mergeCell ref="B61:D61"/>
    <mergeCell ref="B93:D93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  <mergeCell ref="A97:C97"/>
    <mergeCell ref="E97:F97"/>
    <mergeCell ref="A98:C98"/>
    <mergeCell ref="E98:F98"/>
  </mergeCells>
  <printOptions horizontalCentered="1"/>
  <pageMargins left="0.5511811023622047" right="0" top="1.2598425196850394" bottom="0" header="0.31496062992125984" footer="0.11811023622047245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IngSiv</cp:lastModifiedBy>
  <cp:lastPrinted>2013-04-22T07:14:16Z</cp:lastPrinted>
  <dcterms:created xsi:type="dcterms:W3CDTF">2009-07-20T14:30:53Z</dcterms:created>
  <dcterms:modified xsi:type="dcterms:W3CDTF">2013-04-22T07:19:29Z</dcterms:modified>
  <cp:category/>
  <cp:version/>
  <cp:contentType/>
  <cp:contentStatus/>
</cp:coreProperties>
</file>