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Planavimas\! Strateginis 2020-2022\TS 2020-2022\"/>
    </mc:Choice>
  </mc:AlternateContent>
  <bookViews>
    <workbookView xWindow="0" yWindow="0" windowWidth="28800" windowHeight="11700"/>
  </bookViews>
  <sheets>
    <sheet name="Planas" sheetId="2" r:id="rId1"/>
  </sheets>
  <definedNames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G59" i="2" l="1"/>
  <c r="E10" i="2"/>
  <c r="F10" i="2"/>
  <c r="G10" i="2"/>
  <c r="E18" i="2"/>
  <c r="F18" i="2"/>
  <c r="G18" i="2"/>
  <c r="E21" i="2"/>
  <c r="F21" i="2"/>
  <c r="G21" i="2"/>
  <c r="E27" i="2"/>
  <c r="F27" i="2"/>
  <c r="G27" i="2"/>
  <c r="E30" i="2"/>
  <c r="F30" i="2"/>
  <c r="G30" i="2"/>
  <c r="E33" i="2"/>
  <c r="F33" i="2"/>
  <c r="G33" i="2"/>
  <c r="E36" i="2"/>
  <c r="F36" i="2"/>
  <c r="G36" i="2"/>
  <c r="E42" i="2"/>
  <c r="F42" i="2"/>
  <c r="G42" i="2"/>
  <c r="E45" i="2"/>
  <c r="F45" i="2"/>
  <c r="G45" i="2"/>
  <c r="E50" i="2"/>
  <c r="F50" i="2"/>
  <c r="G50" i="2"/>
  <c r="E53" i="2"/>
  <c r="F53" i="2"/>
  <c r="G53" i="2"/>
  <c r="E56" i="2"/>
  <c r="F56" i="2"/>
  <c r="G56" i="2"/>
  <c r="E59" i="2"/>
  <c r="F59" i="2"/>
  <c r="E63" i="2"/>
  <c r="F63" i="2"/>
  <c r="G63" i="2"/>
  <c r="E67" i="2"/>
  <c r="F67" i="2"/>
  <c r="G67" i="2"/>
  <c r="E71" i="2"/>
  <c r="F71" i="2"/>
  <c r="G71" i="2"/>
  <c r="E79" i="2"/>
  <c r="F79" i="2"/>
  <c r="G79" i="2"/>
  <c r="E87" i="2"/>
  <c r="F87" i="2"/>
  <c r="G87" i="2"/>
  <c r="E89" i="2"/>
  <c r="F89" i="2"/>
  <c r="G89" i="2"/>
  <c r="E92" i="2"/>
  <c r="F92" i="2"/>
  <c r="G92" i="2"/>
  <c r="E104" i="2"/>
  <c r="F104" i="2"/>
  <c r="G104" i="2"/>
  <c r="E107" i="2"/>
  <c r="F107" i="2"/>
  <c r="G107" i="2"/>
  <c r="E110" i="2"/>
  <c r="F110" i="2"/>
  <c r="G110" i="2"/>
  <c r="E115" i="2"/>
  <c r="F115" i="2"/>
  <c r="G115" i="2"/>
  <c r="E118" i="2"/>
  <c r="F118" i="2"/>
  <c r="G118" i="2"/>
  <c r="E121" i="2"/>
  <c r="F121" i="2"/>
  <c r="G121" i="2"/>
  <c r="E124" i="2"/>
  <c r="F124" i="2"/>
  <c r="G124" i="2"/>
  <c r="E126" i="2"/>
  <c r="F126" i="2"/>
  <c r="G126" i="2"/>
  <c r="G76" i="2" l="1"/>
  <c r="F41" i="2"/>
  <c r="G114" i="2"/>
  <c r="G113" i="2" s="1"/>
  <c r="G99" i="2"/>
  <c r="G9" i="2"/>
  <c r="G8" i="2" s="1"/>
  <c r="F114" i="2"/>
  <c r="F113" i="2" s="1"/>
  <c r="F99" i="2"/>
  <c r="E76" i="2"/>
  <c r="F9" i="2"/>
  <c r="F8" i="2" s="1"/>
  <c r="F76" i="2"/>
  <c r="E41" i="2"/>
  <c r="E114" i="2"/>
  <c r="E113" i="2" s="1"/>
  <c r="E99" i="2"/>
  <c r="G41" i="2"/>
  <c r="E9" i="2"/>
  <c r="E8" i="2" s="1"/>
  <c r="G40" i="2" l="1"/>
  <c r="G7" i="2" s="1"/>
  <c r="F40" i="2"/>
  <c r="F7" i="2" s="1"/>
  <c r="E40" i="2"/>
  <c r="E7" i="2" s="1"/>
</calcChain>
</file>

<file path=xl/sharedStrings.xml><?xml version="1.0" encoding="utf-8"?>
<sst xmlns="http://schemas.openxmlformats.org/spreadsheetml/2006/main" count="770" uniqueCount="340">
  <si>
    <t>Kodas</t>
  </si>
  <si>
    <t>Vykdytojas</t>
  </si>
  <si>
    <t>SP lėšos</t>
  </si>
  <si>
    <t>01</t>
  </si>
  <si>
    <t>Ekonominės raidos skatinimo programa</t>
  </si>
  <si>
    <t>01.01.</t>
  </si>
  <si>
    <t>Sudaryti palankiausias sąlygas verslui Lietuvoje</t>
  </si>
  <si>
    <t>01.01.01.</t>
  </si>
  <si>
    <t>Didinti miesto investicinį patrauklumą, skatinti verslo plėtrą ir tarptautinį bendradarbiavimą</t>
  </si>
  <si>
    <t>01.01.01.003.</t>
  </si>
  <si>
    <t>Kauno miesto pristatymas ir reklamavimas Lietuvoje</t>
  </si>
  <si>
    <t>Ryšių su visuomene skyrius</t>
  </si>
  <si>
    <t>1.1.2.</t>
  </si>
  <si>
    <t>Komunikacijos projektų skaičius</t>
  </si>
  <si>
    <t>15,00</t>
  </si>
  <si>
    <t>Gyventojų gavusių informaciją apie savivaldybės veiklą  per  www.kaunas.lt pokytis lyginant su praeitais metais</t>
  </si>
  <si>
    <t>5,00</t>
  </si>
  <si>
    <t>6,00</t>
  </si>
  <si>
    <t>Gyventojų gavusių informaciją apie savivaldybės veiklą per socialinius tinklus pokytis, lyginant su praeitais metais</t>
  </si>
  <si>
    <t>14,00</t>
  </si>
  <si>
    <t>0,00</t>
  </si>
  <si>
    <t>68 000,00</t>
  </si>
  <si>
    <t>70 000,00</t>
  </si>
  <si>
    <t>73 000,00</t>
  </si>
  <si>
    <t>01.01.01.004.</t>
  </si>
  <si>
    <t>Tarptautinės rinkodaros ir turizmo plėtros ir skatinimas, palankių sąlygų investicijoms Kaune sudarymas</t>
  </si>
  <si>
    <t>Investicijų ir projektų skyrius</t>
  </si>
  <si>
    <t>Naujai sukurtų darbo vietų skaičius</t>
  </si>
  <si>
    <t>350,00</t>
  </si>
  <si>
    <t>450,00</t>
  </si>
  <si>
    <t>600,00</t>
  </si>
  <si>
    <t>Pajamos už suteiktas paslaugas</t>
  </si>
  <si>
    <t>Eur</t>
  </si>
  <si>
    <t>120 000,00</t>
  </si>
  <si>
    <t>125 000,00</t>
  </si>
  <si>
    <t>130 000,00</t>
  </si>
  <si>
    <t>2.</t>
  </si>
  <si>
    <t>01.01.01.005.</t>
  </si>
  <si>
    <t>Kauno miesto pasiekiamumo didinimas</t>
  </si>
  <si>
    <t>Strateginio planavimo, analizės ir programų valdymo skyrius</t>
  </si>
  <si>
    <t>Susisiekimo su Kaunu kryptimis aptarnaujamų keleivių skaičius</t>
  </si>
  <si>
    <t>30 000,00</t>
  </si>
  <si>
    <t>Susisiekimo su Kaunu krypčių skaičius</t>
  </si>
  <si>
    <t>1,00</t>
  </si>
  <si>
    <t>01.01.01.006.</t>
  </si>
  <si>
    <t>Kauno miesto savivaldybės dalyvavimas sveikatos srities tarptautinėse organizacijose</t>
  </si>
  <si>
    <t>Sveikatos apsaugos skyrius</t>
  </si>
  <si>
    <t>Tarptautinių renginių, kuriuose buvo pristatyta Kauno miesto patirtis visuomenės sveikatos srityje, skaičius</t>
  </si>
  <si>
    <t>2,00</t>
  </si>
  <si>
    <t>01.01.01.007.</t>
  </si>
  <si>
    <t>Bendradarbiavimo su Lietuvos ir užsienio valstybių institucijomis skatinimas</t>
  </si>
  <si>
    <t>Užsienio ryšių skyrius</t>
  </si>
  <si>
    <t>Renginiuose ir susitikimuose dalyvavusių užsienio svečių skaičius</t>
  </si>
  <si>
    <t>800,00</t>
  </si>
  <si>
    <t>960,00</t>
  </si>
  <si>
    <t>Susitikimų ir bendrų renginių su užsienio svečiais skaičius</t>
  </si>
  <si>
    <t>80,00</t>
  </si>
  <si>
    <t>96,00</t>
  </si>
  <si>
    <t>01.01.01.008.</t>
  </si>
  <si>
    <t>Bendradarbiavimo su esamais ir potencialiais miestais partneriais vystymas, skatinant dalijimąsi gerąją praktika ir abipusį pažinimą</t>
  </si>
  <si>
    <t>Bendrų projektų įgyvendinime dalyvavusių užsienio miestų atstovų skaičius</t>
  </si>
  <si>
    <t>225,00</t>
  </si>
  <si>
    <t>125,00</t>
  </si>
  <si>
    <t>245,00</t>
  </si>
  <si>
    <t>Bendrų projektų įgyvendinime užsienyje dalyvavusių Kauno miesto atstovų skaičius</t>
  </si>
  <si>
    <t>210,00</t>
  </si>
  <si>
    <t>01.01.01.009.</t>
  </si>
  <si>
    <t>Kauno miesto narystė Baltijos miestų sąjungoje</t>
  </si>
  <si>
    <t>Projektų ir tarptautinių renginių (konferencijų, valdybos, komisijų, darbo grupių posėdžių renginių, kt.) su tinklo partneriais skaičius</t>
  </si>
  <si>
    <t>4,00</t>
  </si>
  <si>
    <t>01.01.01.011.</t>
  </si>
  <si>
    <t>Kauno miesto atstovavimas Pasaulio sveikatos organizacijos Europos sveikų miestų tinkle</t>
  </si>
  <si>
    <t>Įgyvendintų veiklų dalis nuo finansuotų veiklų</t>
  </si>
  <si>
    <t>01.01.01.012.</t>
  </si>
  <si>
    <t>UNESCO iniciatyvų įgyvendinimas</t>
  </si>
  <si>
    <t>Kultūros paveldo skyrius</t>
  </si>
  <si>
    <t>Įgyvendintų priemonių skaičius</t>
  </si>
  <si>
    <t>Atliktų veiklų dalis nuo visų projekto veiklų</t>
  </si>
  <si>
    <t>35,00</t>
  </si>
  <si>
    <t>01.01.01.013.</t>
  </si>
  <si>
    <t>Kauno miesto savivaldybės administracijos darbuotojų, Kauno miesto savivaldybės vadovybės  ir tarybos narių komandiruotės</t>
  </si>
  <si>
    <t>Personalo valdymo skyrius</t>
  </si>
  <si>
    <t>Į komandiruotes vykusių Kauno miesto savivaldybės darbuotojų skaičius</t>
  </si>
  <si>
    <t>150,00</t>
  </si>
  <si>
    <t>100,00</t>
  </si>
  <si>
    <t>01.01.01.017.</t>
  </si>
  <si>
    <t>Intelektinės transporto valdymo sistemos, kurios pagalba įkraunamos hibridinės pavaros transporto priemonių galios mechanizmas būtų valdomas debesų sistemos pagrindu sukūrimas ir testavimas</t>
  </si>
  <si>
    <t>Įvykdytų ikiprekybinių pirkimų skaičius</t>
  </si>
  <si>
    <t>20,00</t>
  </si>
  <si>
    <t>10,00</t>
  </si>
  <si>
    <t>01.01.01.018.</t>
  </si>
  <si>
    <t>Transporto srautų matavimas realiu laiku, taikant inovatyvias technologijas, siekiant suvaldyti „kamščių“ situaciją mieste</t>
  </si>
  <si>
    <t>01.01.01.019.</t>
  </si>
  <si>
    <t>Buvusios aviacijos gamyklos angaro konversija</t>
  </si>
  <si>
    <t>25,00</t>
  </si>
  <si>
    <t>Rekonstruoto ir naujai įrengto pastato plotas</t>
  </si>
  <si>
    <t>6 435,00</t>
  </si>
  <si>
    <t>3.</t>
  </si>
  <si>
    <t>01.02.</t>
  </si>
  <si>
    <t>Skatinti kultūros paslaugų plėtrą ir įveiklinti kultūros paveldo objektus</t>
  </si>
  <si>
    <t>01.02.01.</t>
  </si>
  <si>
    <t>Užtikrinti Savivaldybės biudžetinių įstaigų teikiamų kultūros paslaugų kokybę ir prieinamumą</t>
  </si>
  <si>
    <t>01.02.01.001.</t>
  </si>
  <si>
    <t>Koncertinės įstaigos „Kauno santaka“ veiklos efektyvumo didinimas</t>
  </si>
  <si>
    <t>Kultūros skyrius</t>
  </si>
  <si>
    <t>Įgyvendintų kultūrinių projektų skaičius</t>
  </si>
  <si>
    <t>120,00</t>
  </si>
  <si>
    <t>130,00</t>
  </si>
  <si>
    <t>135,00</t>
  </si>
  <si>
    <t>Lankytojų skaičius</t>
  </si>
  <si>
    <t>185 000,00</t>
  </si>
  <si>
    <t>190 000,00</t>
  </si>
  <si>
    <t>195 000,00</t>
  </si>
  <si>
    <t>Biudžetinių įstaigų pajamos už teikiamas mokamas  paslaugas</t>
  </si>
  <si>
    <t>111 352,00</t>
  </si>
  <si>
    <t>116 920,00</t>
  </si>
  <si>
    <t>1.1.1.</t>
  </si>
  <si>
    <t>01.02.01.002.</t>
  </si>
  <si>
    <t>Kauno menininkų namų veiklos efektyvumo didinimas</t>
  </si>
  <si>
    <t>17 500,00</t>
  </si>
  <si>
    <t>18 000,00</t>
  </si>
  <si>
    <t>19 000,00</t>
  </si>
  <si>
    <t>205,00</t>
  </si>
  <si>
    <t>215,00</t>
  </si>
  <si>
    <t>6 800,00</t>
  </si>
  <si>
    <t>7 100,00</t>
  </si>
  <si>
    <t>7 500,00</t>
  </si>
  <si>
    <t>"Kaunas pilnas kultūros" platinimo vietų skaičius</t>
  </si>
  <si>
    <t>105,00</t>
  </si>
  <si>
    <t>110,00</t>
  </si>
  <si>
    <t>115,00</t>
  </si>
  <si>
    <t>Interaktyvioje duomenų bazėje dalyvaujančių kultūros objektų skaičius</t>
  </si>
  <si>
    <t>01.02.01.003.</t>
  </si>
  <si>
    <t>Kauno šokio teatro „Aura“ veiklos efektyvumo didinimas</t>
  </si>
  <si>
    <t>85,00</t>
  </si>
  <si>
    <t>86,00</t>
  </si>
  <si>
    <t>87,00</t>
  </si>
  <si>
    <t>46 500,00</t>
  </si>
  <si>
    <t>47 000,00</t>
  </si>
  <si>
    <t>47 500,00</t>
  </si>
  <si>
    <t>24 500,00</t>
  </si>
  <si>
    <t>25 000,00</t>
  </si>
  <si>
    <t>25 500,00</t>
  </si>
  <si>
    <t>01.02.01.004.</t>
  </si>
  <si>
    <t>Koncertinės  įstaigos Kauno miesto simfoninio orkestro  veiklos efektyvumo didinimas</t>
  </si>
  <si>
    <t>65,00</t>
  </si>
  <si>
    <t>67,00</t>
  </si>
  <si>
    <t>68,00</t>
  </si>
  <si>
    <t>132 000,00</t>
  </si>
  <si>
    <t>145 000,00</t>
  </si>
  <si>
    <t>148 000,00</t>
  </si>
  <si>
    <t>59 000,00</t>
  </si>
  <si>
    <t>62 000,00</t>
  </si>
  <si>
    <t>64 000,00</t>
  </si>
  <si>
    <t>01.02.01.005.</t>
  </si>
  <si>
    <t>Kauno miesto savivaldybės Vinco Kudirkos viešosios  veiklos efektyvumo didinimas</t>
  </si>
  <si>
    <t>580 000,00</t>
  </si>
  <si>
    <t>590 000,00</t>
  </si>
  <si>
    <t>595 000,00</t>
  </si>
  <si>
    <t>750,00</t>
  </si>
  <si>
    <t>780,00</t>
  </si>
  <si>
    <t>850,00</t>
  </si>
  <si>
    <t>01.02.01.006.</t>
  </si>
  <si>
    <t>Kauno kino centro „Romuva“ veiklos efektyvumo didinimas</t>
  </si>
  <si>
    <t>105 000,00</t>
  </si>
  <si>
    <t>35 000,00</t>
  </si>
  <si>
    <t>40 000,00</t>
  </si>
  <si>
    <t>42 000,00</t>
  </si>
  <si>
    <t>Filmų kūrybinių komandų Kaune filmavimo  dienų skaičius</t>
  </si>
  <si>
    <t>70,00</t>
  </si>
  <si>
    <t>75,00</t>
  </si>
  <si>
    <t>Seansų skaičius</t>
  </si>
  <si>
    <t>640,00</t>
  </si>
  <si>
    <t>650,00</t>
  </si>
  <si>
    <t>655,00</t>
  </si>
  <si>
    <t>01.02.01.007.</t>
  </si>
  <si>
    <t>Kauno miesto muziejaus teikiamų paslaugų veiklos efektyvumo didinimas</t>
  </si>
  <si>
    <t>45 000,00</t>
  </si>
  <si>
    <t>50 000,00</t>
  </si>
  <si>
    <t>90,00</t>
  </si>
  <si>
    <t>95,00</t>
  </si>
  <si>
    <t>Apsilankiusių vaikų skaičius</t>
  </si>
  <si>
    <t>7 000,00</t>
  </si>
  <si>
    <t>7 200,00</t>
  </si>
  <si>
    <t>8 000,00</t>
  </si>
  <si>
    <t>01.02.01.008.</t>
  </si>
  <si>
    <t>Kauno kultūros centro veiklos efektyvumo didinimas</t>
  </si>
  <si>
    <t>300,00</t>
  </si>
  <si>
    <t>330,00</t>
  </si>
  <si>
    <t>71 000,00</t>
  </si>
  <si>
    <t>72 000,00</t>
  </si>
  <si>
    <t>Nemokamų renginių skaičius</t>
  </si>
  <si>
    <t>220,00</t>
  </si>
  <si>
    <t>230,00</t>
  </si>
  <si>
    <t>240,00</t>
  </si>
  <si>
    <t>01.02.01.009.</t>
  </si>
  <si>
    <t>Kauno miesto kamerinio teatro  veiklos efektyvumo didinimas</t>
  </si>
  <si>
    <t>13 000,00</t>
  </si>
  <si>
    <t>13 400,00</t>
  </si>
  <si>
    <t>13 800,00</t>
  </si>
  <si>
    <t>110 000,00</t>
  </si>
  <si>
    <t>115 000,00</t>
  </si>
  <si>
    <t>Spektaklių skaičius</t>
  </si>
  <si>
    <t>335,00</t>
  </si>
  <si>
    <t>340,00</t>
  </si>
  <si>
    <t>345,00</t>
  </si>
  <si>
    <t>01.02.01.010.</t>
  </si>
  <si>
    <t>Kultūros įstaigų pastatų ir kiemo statinių priežiūra ir remontas</t>
  </si>
  <si>
    <t>Bendrųjų reikalų skyrius</t>
  </si>
  <si>
    <t>Atliktų remontų dalis nuo planuotų atlikti remontų</t>
  </si>
  <si>
    <t>01.02.01.011.</t>
  </si>
  <si>
    <t>Kauno miesto muziejaus Rotušės skyriaus ekspozicijos koncepcijos parengimas ir ekspozicijos įrengimas</t>
  </si>
  <si>
    <t>30,00</t>
  </si>
  <si>
    <t>01.02.02.</t>
  </si>
  <si>
    <t>Skatinti miesto bendruomenės kultūrines iniciatyvas ir plėtoti viešąją kultūros infrastruktūrą</t>
  </si>
  <si>
    <t>01.02.02.007.</t>
  </si>
  <si>
    <t>Kauno kultūros centro organizuojami Kauno miestui svarbūs renginiai</t>
  </si>
  <si>
    <t>Įvykusių renginių skaičius</t>
  </si>
  <si>
    <t>26,00</t>
  </si>
  <si>
    <t>27,00</t>
  </si>
  <si>
    <t>01.02.02.008.</t>
  </si>
  <si>
    <t>Kauno miesto muziejaus organizuojami Kauno miestui svarbūs renginiai</t>
  </si>
  <si>
    <t>7,00</t>
  </si>
  <si>
    <t>9,00</t>
  </si>
  <si>
    <t>01.02.02.011.</t>
  </si>
  <si>
    <t>Kultūros ir meno kūrėjų skatinimas ir  įvertinimas</t>
  </si>
  <si>
    <t>Stipendijų gavėjų sukurtų meno produktų kiekis</t>
  </si>
  <si>
    <t>11,00</t>
  </si>
  <si>
    <t>Įteiktų premijų skaičius</t>
  </si>
  <si>
    <t>01.02.02.015.</t>
  </si>
  <si>
    <t>Viešųjų pirkimų būdų organizuotų renginių skaičiaus</t>
  </si>
  <si>
    <t>3,00</t>
  </si>
  <si>
    <t>01.02.02.019.</t>
  </si>
  <si>
    <t>Kauno kino centro „Romuva“ organizuojami Kauno miestui svarbūs renginiai</t>
  </si>
  <si>
    <t>01.02.02.022.</t>
  </si>
  <si>
    <t>Koncertinės įstaigos „Kauno Santaka" organizuojami Kauno miestui svarbūs renginiai</t>
  </si>
  <si>
    <t>8,00</t>
  </si>
  <si>
    <t>01.02.02.023.</t>
  </si>
  <si>
    <t>Kauno menininkų namų organizuojami Kauno miestui svarbūs renginiai</t>
  </si>
  <si>
    <t>01.02.02.024.</t>
  </si>
  <si>
    <t>Kauno šokio teatro „Aura“ organizuojami Kauno miestui svarbūs renginiai</t>
  </si>
  <si>
    <t>01.02.02.025.</t>
  </si>
  <si>
    <t>Koncertinės  įstaigos Kauno miesto simfoninio orkestro organizuojami Kauno miestui svarbūs renginiai</t>
  </si>
  <si>
    <t>01.02.02.027.</t>
  </si>
  <si>
    <t>Bendrosios gyventojų kultūros ugdymas finansuojant programos "Iniciatyvos Kaunui" projektus</t>
  </si>
  <si>
    <t>Įgyvendintų projektų dalis nuo finansavimą gavusių projektų</t>
  </si>
  <si>
    <t>99,00</t>
  </si>
  <si>
    <t>Vidutinis gyventojų, dalyvavusių nemokamuose  renginiuose,  skaičius</t>
  </si>
  <si>
    <t>80 000,00</t>
  </si>
  <si>
    <t>01.02.02.028.</t>
  </si>
  <si>
    <t>Kauno kultūros centro infrastruktūros pritaikymas vietos bendruomenės reikmėms</t>
  </si>
  <si>
    <t>18,00</t>
  </si>
  <si>
    <t>Rekonstruoto pastato ploto dalis nuo viso pastato ploto</t>
  </si>
  <si>
    <t>01.02.02.029.</t>
  </si>
  <si>
    <t>Projekto „Kaunas – Europos kultūros sostinė  2022 m.“ įgyvendinimas</t>
  </si>
  <si>
    <t>Veiklose dalyvavusiųjų miesto bendruomenės narių skaičius</t>
  </si>
  <si>
    <t>60 000,00</t>
  </si>
  <si>
    <t>900 000,00</t>
  </si>
  <si>
    <t>Įgyvendintų veiklų skaičius</t>
  </si>
  <si>
    <t>1 000,00</t>
  </si>
  <si>
    <t>2 000,00</t>
  </si>
  <si>
    <t>1.3.6.</t>
  </si>
  <si>
    <t>01.02.02.030.</t>
  </si>
  <si>
    <t>Dainų slėnio, esančio Tunelio g. 37,Kaune, rekonstravimas</t>
  </si>
  <si>
    <t>Statybos valdymo skyrius</t>
  </si>
  <si>
    <t>01.02.02.031.</t>
  </si>
  <si>
    <t>Kauno miesto kamerinio teatro organizuojami Kauno miestui svarbūs renginiai</t>
  </si>
  <si>
    <t>01.02.02.032.</t>
  </si>
  <si>
    <t>M. K. Čiurlionio koncertų centro įkūrimas Kaune</t>
  </si>
  <si>
    <t>Parengta sutartis</t>
  </si>
  <si>
    <t>01.02.02.033</t>
  </si>
  <si>
    <t>Kauno miesto savivaldybės Vinco Kudirkos bibliotekos organizuojami renginiai</t>
  </si>
  <si>
    <t>12,00</t>
  </si>
  <si>
    <t>01.02.03.</t>
  </si>
  <si>
    <t>Užtikrinti kultūros paveldo saugojimą, tvarkymą ir įveiklinimą</t>
  </si>
  <si>
    <t>01.02.03.001.</t>
  </si>
  <si>
    <t>Sutvarkytų, įrengtų ir aktualizuotų objektų skaičius</t>
  </si>
  <si>
    <t>40,00</t>
  </si>
  <si>
    <t>01.02.03.002.</t>
  </si>
  <si>
    <t>Šv. Arkangelo Mykolo (Įgulos) bažnyčios (SOBORO) restauravimas ir pritaikymas visuomenės ir turizmo poreikiams</t>
  </si>
  <si>
    <t>18,75</t>
  </si>
  <si>
    <t>01.02.03.003.</t>
  </si>
  <si>
    <t>Kultūros paveldo objektų tvarkymas įgyvendinant Kauno miesto savivaldybės paveldotvarkos programą</t>
  </si>
  <si>
    <t>Tvarkomų kultūros paveldo objektų skaičiaus</t>
  </si>
  <si>
    <t>01.02.03.004.</t>
  </si>
  <si>
    <t>Kauno tvirtovės regioninio parko sutvarkymas ir pritaikymas visuomenės ir turizmo poreikiams</t>
  </si>
  <si>
    <t>Lankymui pritaikytų fortų kiekis</t>
  </si>
  <si>
    <t>01.02.03.005.</t>
  </si>
  <si>
    <t>Kauno tvirtovės VI forto restauravimas ir pritaikymas visuomenės ir turizmo poreikiams,  įgyvendinant projektą „Tarpvalstybinio bendradarbiavimo skatinimas per  regionų kultūros paveldo  turizmą (CIRCUIT)“</t>
  </si>
  <si>
    <t>Sutvarkyto ir įveiklinto kultūros paveldo objekto plotas</t>
  </si>
  <si>
    <t>77,00</t>
  </si>
  <si>
    <t>01.02.03.006.</t>
  </si>
  <si>
    <t>Kauno rotušės pastato pritaikymas visuomenės poreikiams</t>
  </si>
  <si>
    <t>50,00</t>
  </si>
  <si>
    <t>1 464,00</t>
  </si>
  <si>
    <t>01.02.03.009.</t>
  </si>
  <si>
    <t>Mažosios architektūros idėjos „Kauno akcentai“ Kauno miesto erdvėse įgyvendinimas</t>
  </si>
  <si>
    <t>01.02.03.010.</t>
  </si>
  <si>
    <t>Kauno kino centro „Romuva“ (kultūros paveldo objekto) aktualizavimas, jį įveiklinant, optimizuojant ir keliant paslaugų kokybę</t>
  </si>
  <si>
    <t>Sutvarkyto ir įveiklinto kultūros paveldo objekto  plotas</t>
  </si>
  <si>
    <t>520,00</t>
  </si>
  <si>
    <t>13,00</t>
  </si>
  <si>
    <t>01.03.</t>
  </si>
  <si>
    <t>Kurti viešąją turizmo informacinę sistemą ir vystyti miesto turizmo rinkodarą</t>
  </si>
  <si>
    <t>01.03.01.</t>
  </si>
  <si>
    <t>Plėtoti viešąją turizmo ir miesto įvaizdį gerinančią infrastruktūrą ir sudaryti palankias sąlygas turizmo paslaugų plėtrai</t>
  </si>
  <si>
    <t>01.03.01.001.</t>
  </si>
  <si>
    <t>Projekto „Kauno miesto ir rajono savivaldybes jungiančių turizmo trasų ir maršrutų informacinės infrastruktūros plėtra“ įgyvendinimas</t>
  </si>
  <si>
    <t>Įrengtų informacinių rodyklių ir stendų kiekis</t>
  </si>
  <si>
    <t>342,00</t>
  </si>
  <si>
    <t>01.03.01.004.</t>
  </si>
  <si>
    <t>Projekto „Lietuvos tarpukario  (1918–1940 m.) architektūra“ įgyvendinimas</t>
  </si>
  <si>
    <t>Viešinamų tarpukario objektų skaičius</t>
  </si>
  <si>
    <t>01.03.01.007.</t>
  </si>
  <si>
    <t>Projekto „Gynybinio ir gamtos paveldo keliai“ įgyvendinimas</t>
  </si>
  <si>
    <t>01.03.01.010.</t>
  </si>
  <si>
    <t>Projekto „Nemuno Žemupio kultūros ir gamtos paveldo objektų animavimas e-rinkodaros būdais“ įgyvendinimas</t>
  </si>
  <si>
    <t>Sukurtų efektyvių e. rinkodaros priemonių skaičius</t>
  </si>
  <si>
    <t>01.03.01.011</t>
  </si>
  <si>
    <t>Įgyvendintų projekto veiklų dalis nuo visų projekto veiklų</t>
  </si>
  <si>
    <t>Sukurtų objektų skaičius (amfiteatras)</t>
  </si>
  <si>
    <t>Pavadinimas</t>
  </si>
  <si>
    <t>2020 m. skirta lėšos</t>
  </si>
  <si>
    <t>2021 m. skirta lėšos</t>
  </si>
  <si>
    <t>2022 m. skirta lėšos</t>
  </si>
  <si>
    <t>Indėlio (proceso) kriterijai</t>
  </si>
  <si>
    <t>2020 m.</t>
  </si>
  <si>
    <t>2021 m.</t>
  </si>
  <si>
    <t>__________________________________________</t>
  </si>
  <si>
    <t>Iš viso</t>
  </si>
  <si>
    <t>EKONOMINĖS RAIDOS SKATINIMO PROGRAMOS TIKSLŲ, UŽDAVINIŲ, PRIEMONIŲ IR JŲ IŠLAIDŲ, VERTINIMO KRITERIJŲ IR RODIKLIŲ SUVESTINĖ</t>
  </si>
  <si>
    <t>Vnt.</t>
  </si>
  <si>
    <t>Kv.m</t>
  </si>
  <si>
    <t>Proc.</t>
  </si>
  <si>
    <t>2022 m.</t>
  </si>
  <si>
    <t>Facebook paskyros "Kauno miesto savivaldybė" sekėjų skaičius</t>
  </si>
  <si>
    <t>Kultūros viešų renginių ir projektų organizavimas</t>
  </si>
  <si>
    <t>Kultūros paveldo objektų tvarkymas ir įveiklinimas, teisinis registravimas, informacijos apie kultūros paveldo vertybes sklaida</t>
  </si>
  <si>
    <t>Projekto „Turizmo maršrutų, jungiančių Elko ir Kauno miestus, vystymas“ įgyvendinimas</t>
  </si>
  <si>
    <t>Mato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</si>
</sst>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27]#,##0.00;\-#,##0.00;&quot;&quot;"/>
    <numFmt numFmtId="165" formatCode="[$-10427]#,##0;\-#,##0;&quot;&quot;"/>
  </numFmts>
  <fonts count="5" x14ac:knownFonts="1"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none">
        <fgColor rgb="FF0000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Border="0"/>
  </cellStyleXfs>
  <cellXfs count="127">
    <xf numFmtId="0" fontId="0" fillId="0" borderId="0" xfId="0" applyNumberFormat="1" applyFill="1" applyAlignment="1" applyProtection="1"/>
    <xf numFmtId="0" fontId="0" fillId="5" borderId="0" xfId="0" applyNumberFormat="1" applyFill="1" applyAlignment="1" applyProtection="1"/>
    <xf numFmtId="0" fontId="2" fillId="5" borderId="0" xfId="0" applyNumberFormat="1" applyFont="1" applyFill="1" applyAlignment="1" applyProtection="1">
      <alignment horizontal="left" vertical="center"/>
    </xf>
    <xf numFmtId="0" fontId="2" fillId="5" borderId="0" xfId="0" applyNumberFormat="1" applyFont="1" applyFill="1" applyAlignment="1" applyProtection="1">
      <alignment horizontal="center" vertical="center"/>
    </xf>
    <xf numFmtId="0" fontId="2" fillId="7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2" fillId="7" borderId="0" xfId="0" applyNumberFormat="1" applyFont="1" applyFill="1" applyAlignment="1" applyProtection="1">
      <alignment horizontal="left" vertical="center"/>
      <protection locked="0"/>
    </xf>
    <xf numFmtId="0" fontId="2" fillId="5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left" vertical="center"/>
    </xf>
    <xf numFmtId="165" fontId="2" fillId="7" borderId="0" xfId="0" applyNumberFormat="1" applyFont="1" applyFill="1" applyAlignment="1" applyProtection="1">
      <alignment horizontal="center" vertical="center" wrapText="1"/>
      <protection locked="0"/>
    </xf>
    <xf numFmtId="0" fontId="2" fillId="7" borderId="0" xfId="0" applyNumberFormat="1" applyFont="1" applyFill="1" applyAlignment="1" applyProtection="1">
      <alignment horizontal="center" vertical="center" wrapText="1"/>
      <protection locked="0"/>
    </xf>
    <xf numFmtId="0" fontId="2" fillId="7" borderId="0" xfId="0" applyNumberFormat="1" applyFont="1" applyFill="1" applyAlignment="1" applyProtection="1">
      <alignment horizontal="left" vertical="center" wrapText="1"/>
      <protection locked="0"/>
    </xf>
    <xf numFmtId="0" fontId="2" fillId="7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 applyProtection="1">
      <alignment vertical="center"/>
    </xf>
    <xf numFmtId="0" fontId="2" fillId="5" borderId="0" xfId="0" applyNumberFormat="1" applyFont="1" applyFill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4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4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8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8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0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3" borderId="19" xfId="0" applyNumberFormat="1" applyFont="1" applyFill="1" applyBorder="1" applyAlignment="1" applyProtection="1">
      <alignment vertical="center" wrapText="1"/>
      <protection locked="0"/>
    </xf>
    <xf numFmtId="0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28" xfId="0" applyNumberFormat="1" applyFont="1" applyFill="1" applyBorder="1" applyAlignment="1" applyProtection="1">
      <alignment horizontal="left" vertical="center" wrapText="1"/>
    </xf>
    <xf numFmtId="164" fontId="4" fillId="4" borderId="28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/>
    </xf>
    <xf numFmtId="0" fontId="1" fillId="5" borderId="0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5" borderId="24" xfId="0" applyNumberFormat="1" applyFont="1" applyFill="1" applyBorder="1" applyAlignment="1" applyProtection="1">
      <alignment horizontal="left" vertical="top" wrapText="1" readingOrder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3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0" fontId="3" fillId="6" borderId="9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/>
    </xf>
    <xf numFmtId="0" fontId="3" fillId="6" borderId="8" xfId="0" applyNumberFormat="1" applyFont="1" applyFill="1" applyBorder="1" applyAlignment="1" applyProtection="1">
      <alignment horizontal="center" vertical="center"/>
    </xf>
    <xf numFmtId="0" fontId="3" fillId="6" borderId="9" xfId="0" applyNumberFormat="1" applyFont="1" applyFill="1" applyBorder="1" applyAlignment="1" applyProtection="1">
      <alignment horizontal="center" vertical="center"/>
    </xf>
    <xf numFmtId="0" fontId="3" fillId="6" borderId="10" xfId="0" applyNumberFormat="1" applyFont="1" applyFill="1" applyBorder="1" applyAlignment="1" applyProtection="1">
      <alignment horizontal="center" vertical="center" wrapText="1"/>
    </xf>
    <xf numFmtId="0" fontId="3" fillId="6" borderId="11" xfId="0" applyNumberFormat="1" applyFont="1" applyFill="1" applyBorder="1" applyAlignment="1" applyProtection="1">
      <alignment horizontal="center" vertical="center" wrapText="1"/>
    </xf>
    <xf numFmtId="0" fontId="3" fillId="6" borderId="12" xfId="0" applyNumberFormat="1" applyFont="1" applyFill="1" applyBorder="1" applyAlignment="1" applyProtection="1">
      <alignment horizontal="center" vertical="center" wrapText="1"/>
    </xf>
    <xf numFmtId="0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6" xfId="0" applyNumberFormat="1" applyFont="1" applyFill="1" applyBorder="1" applyAlignment="1" applyProtection="1">
      <alignment horizontal="center" vertical="center" wrapText="1"/>
    </xf>
    <xf numFmtId="0" fontId="3" fillId="6" borderId="13" xfId="0" applyNumberFormat="1" applyFont="1" applyFill="1" applyBorder="1" applyAlignment="1" applyProtection="1">
      <alignment horizontal="center" vertical="center" wrapText="1"/>
    </xf>
    <xf numFmtId="0" fontId="3" fillId="6" borderId="14" xfId="0" applyNumberFormat="1" applyFont="1" applyFill="1" applyBorder="1" applyAlignment="1" applyProtection="1">
      <alignment horizontal="center" vertical="center" wrapText="1"/>
    </xf>
    <xf numFmtId="0" fontId="3" fillId="6" borderId="15" xfId="0" applyNumberFormat="1" applyFont="1" applyFill="1" applyBorder="1" applyAlignment="1" applyProtection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 vertical="center" wrapText="1"/>
    </xf>
    <xf numFmtId="0" fontId="3" fillId="6" borderId="18" xfId="0" applyNumberFormat="1" applyFont="1" applyFill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view="pageLayout" zoomScaleNormal="85" zoomScaleSheetLayoutView="85" workbookViewId="0">
      <selection sqref="A1:L2"/>
    </sheetView>
  </sheetViews>
  <sheetFormatPr defaultRowHeight="15" x14ac:dyDescent="0.25"/>
  <cols>
    <col min="1" max="1" width="14.140625" style="8" customWidth="1"/>
    <col min="2" max="2" width="31.7109375" style="8" customWidth="1"/>
    <col min="3" max="3" width="17.7109375" style="8" customWidth="1"/>
    <col min="4" max="4" width="8" style="8" customWidth="1"/>
    <col min="5" max="7" width="16.7109375" style="5" customWidth="1"/>
    <col min="8" max="8" width="32.7109375" style="13" customWidth="1"/>
    <col min="9" max="9" width="8.140625" style="5" customWidth="1"/>
    <col min="10" max="12" width="10.7109375" style="5" customWidth="1"/>
  </cols>
  <sheetData>
    <row r="1" spans="1:12" x14ac:dyDescent="0.25">
      <c r="A1" s="60" t="s">
        <v>330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4" spans="1:12" ht="15.75" x14ac:dyDescent="0.25">
      <c r="A4" s="112" t="s">
        <v>0</v>
      </c>
      <c r="B4" s="115" t="s">
        <v>321</v>
      </c>
      <c r="C4" s="115" t="s">
        <v>1</v>
      </c>
      <c r="D4" s="115" t="s">
        <v>2</v>
      </c>
      <c r="E4" s="109" t="s">
        <v>322</v>
      </c>
      <c r="F4" s="109" t="s">
        <v>323</v>
      </c>
      <c r="G4" s="109" t="s">
        <v>324</v>
      </c>
      <c r="H4" s="122" t="s">
        <v>325</v>
      </c>
      <c r="I4" s="123"/>
      <c r="J4" s="123"/>
      <c r="K4" s="123"/>
      <c r="L4" s="124"/>
    </row>
    <row r="5" spans="1:12" x14ac:dyDescent="0.25">
      <c r="A5" s="113"/>
      <c r="B5" s="116"/>
      <c r="C5" s="116"/>
      <c r="D5" s="116"/>
      <c r="E5" s="110"/>
      <c r="F5" s="110"/>
      <c r="G5" s="110"/>
      <c r="H5" s="121" t="s">
        <v>321</v>
      </c>
      <c r="I5" s="121" t="s">
        <v>339</v>
      </c>
      <c r="J5" s="121" t="s">
        <v>326</v>
      </c>
      <c r="K5" s="121" t="s">
        <v>327</v>
      </c>
      <c r="L5" s="125" t="s">
        <v>334</v>
      </c>
    </row>
    <row r="6" spans="1:12" ht="15.75" thickBot="1" x14ac:dyDescent="0.3">
      <c r="A6" s="114"/>
      <c r="B6" s="117"/>
      <c r="C6" s="117"/>
      <c r="D6" s="117"/>
      <c r="E6" s="111"/>
      <c r="F6" s="111"/>
      <c r="G6" s="111"/>
      <c r="H6" s="117"/>
      <c r="I6" s="117"/>
      <c r="J6" s="117"/>
      <c r="K6" s="117"/>
      <c r="L6" s="126"/>
    </row>
    <row r="7" spans="1:12" ht="16.5" thickBot="1" x14ac:dyDescent="0.3">
      <c r="A7" s="15" t="s">
        <v>3</v>
      </c>
      <c r="B7" s="107" t="s">
        <v>4</v>
      </c>
      <c r="C7" s="108"/>
      <c r="D7" s="16" t="s">
        <v>329</v>
      </c>
      <c r="E7" s="17">
        <f>E8+E40+E113</f>
        <v>18354170.82</v>
      </c>
      <c r="F7" s="17">
        <f>F8+F40+F113</f>
        <v>25417672</v>
      </c>
      <c r="G7" s="17">
        <f>G8+G40+G113</f>
        <v>30859416</v>
      </c>
      <c r="H7" s="118"/>
      <c r="I7" s="119"/>
      <c r="J7" s="119"/>
      <c r="K7" s="119"/>
      <c r="L7" s="120"/>
    </row>
    <row r="8" spans="1:12" ht="16.5" thickBot="1" x14ac:dyDescent="0.3">
      <c r="A8" s="18" t="s">
        <v>5</v>
      </c>
      <c r="B8" s="89" t="s">
        <v>6</v>
      </c>
      <c r="C8" s="90"/>
      <c r="D8" s="19"/>
      <c r="E8" s="20">
        <f t="shared" ref="E8:G8" si="0">SUM(E9:E9)</f>
        <v>2630307</v>
      </c>
      <c r="F8" s="20">
        <f t="shared" si="0"/>
        <v>6129554</v>
      </c>
      <c r="G8" s="20">
        <f t="shared" si="0"/>
        <v>4759742</v>
      </c>
      <c r="H8" s="93"/>
      <c r="I8" s="94"/>
      <c r="J8" s="94"/>
      <c r="K8" s="94"/>
      <c r="L8" s="95"/>
    </row>
    <row r="9" spans="1:12" ht="16.5" thickBot="1" x14ac:dyDescent="0.3">
      <c r="A9" s="21" t="s">
        <v>7</v>
      </c>
      <c r="B9" s="91" t="s">
        <v>8</v>
      </c>
      <c r="C9" s="92"/>
      <c r="D9" s="22"/>
      <c r="E9" s="23">
        <f>E10+E14+E18+E20+E21+E23+E25+E26+E27+E29+E30+E33+E36</f>
        <v>2630307</v>
      </c>
      <c r="F9" s="23">
        <f>F10+F14+F18+F20+F21+F23+F25+F26+F27+F29+F30+F33+F36</f>
        <v>6129554</v>
      </c>
      <c r="G9" s="23">
        <f>G10+G14+G18+G20+G21+G23+G25+G26+G27+G29+G30+G33+G36</f>
        <v>4759742</v>
      </c>
      <c r="H9" s="96"/>
      <c r="I9" s="97"/>
      <c r="J9" s="97"/>
      <c r="K9" s="97"/>
      <c r="L9" s="98"/>
    </row>
    <row r="10" spans="1:12" ht="15.75" x14ac:dyDescent="0.25">
      <c r="A10" s="54" t="s">
        <v>9</v>
      </c>
      <c r="B10" s="57" t="s">
        <v>10</v>
      </c>
      <c r="C10" s="57" t="s">
        <v>11</v>
      </c>
      <c r="D10" s="57" t="s">
        <v>12</v>
      </c>
      <c r="E10" s="70">
        <f>SUM(E11:E13)+450000</f>
        <v>450000</v>
      </c>
      <c r="F10" s="70">
        <f>SUM(F11:F13)+450000</f>
        <v>450000</v>
      </c>
      <c r="G10" s="70">
        <f>SUM(G11:G13)+450000</f>
        <v>450000</v>
      </c>
      <c r="H10" s="24" t="s">
        <v>13</v>
      </c>
      <c r="I10" s="25" t="s">
        <v>331</v>
      </c>
      <c r="J10" s="26" t="s">
        <v>14</v>
      </c>
      <c r="K10" s="26" t="s">
        <v>14</v>
      </c>
      <c r="L10" s="27" t="s">
        <v>14</v>
      </c>
    </row>
    <row r="11" spans="1:12" ht="63" x14ac:dyDescent="0.25">
      <c r="A11" s="55"/>
      <c r="B11" s="58"/>
      <c r="C11" s="58"/>
      <c r="D11" s="58"/>
      <c r="E11" s="106"/>
      <c r="F11" s="106"/>
      <c r="G11" s="106"/>
      <c r="H11" s="28" t="s">
        <v>15</v>
      </c>
      <c r="I11" s="29" t="s">
        <v>333</v>
      </c>
      <c r="J11" s="30" t="s">
        <v>16</v>
      </c>
      <c r="K11" s="30" t="s">
        <v>17</v>
      </c>
      <c r="L11" s="31" t="s">
        <v>17</v>
      </c>
    </row>
    <row r="12" spans="1:12" ht="63" x14ac:dyDescent="0.25">
      <c r="A12" s="55"/>
      <c r="B12" s="58"/>
      <c r="C12" s="58"/>
      <c r="D12" s="58"/>
      <c r="E12" s="106"/>
      <c r="F12" s="106"/>
      <c r="G12" s="106"/>
      <c r="H12" s="28" t="s">
        <v>18</v>
      </c>
      <c r="I12" s="29" t="s">
        <v>333</v>
      </c>
      <c r="J12" s="30" t="s">
        <v>19</v>
      </c>
      <c r="K12" s="30" t="s">
        <v>20</v>
      </c>
      <c r="L12" s="31" t="s">
        <v>20</v>
      </c>
    </row>
    <row r="13" spans="1:12" ht="54" customHeight="1" thickBot="1" x14ac:dyDescent="0.3">
      <c r="A13" s="56"/>
      <c r="B13" s="59"/>
      <c r="C13" s="59"/>
      <c r="D13" s="59"/>
      <c r="E13" s="71"/>
      <c r="F13" s="71"/>
      <c r="G13" s="71"/>
      <c r="H13" s="28" t="s">
        <v>335</v>
      </c>
      <c r="I13" s="29" t="s">
        <v>331</v>
      </c>
      <c r="J13" s="30" t="s">
        <v>21</v>
      </c>
      <c r="K13" s="30" t="s">
        <v>22</v>
      </c>
      <c r="L13" s="31" t="s">
        <v>23</v>
      </c>
    </row>
    <row r="14" spans="1:12" ht="32.25" customHeight="1" x14ac:dyDescent="0.25">
      <c r="A14" s="54" t="s">
        <v>24</v>
      </c>
      <c r="B14" s="57" t="s">
        <v>25</v>
      </c>
      <c r="C14" s="57" t="s">
        <v>26</v>
      </c>
      <c r="D14" s="57" t="s">
        <v>12</v>
      </c>
      <c r="E14" s="70">
        <v>800000</v>
      </c>
      <c r="F14" s="70">
        <v>800000</v>
      </c>
      <c r="G14" s="70">
        <v>800000</v>
      </c>
      <c r="H14" s="24" t="s">
        <v>27</v>
      </c>
      <c r="I14" s="25" t="s">
        <v>331</v>
      </c>
      <c r="J14" s="26" t="s">
        <v>28</v>
      </c>
      <c r="K14" s="26" t="s">
        <v>29</v>
      </c>
      <c r="L14" s="27" t="s">
        <v>30</v>
      </c>
    </row>
    <row r="15" spans="1:12" x14ac:dyDescent="0.25">
      <c r="A15" s="55"/>
      <c r="B15" s="58"/>
      <c r="C15" s="58"/>
      <c r="D15" s="58"/>
      <c r="E15" s="106"/>
      <c r="F15" s="106"/>
      <c r="G15" s="106"/>
      <c r="H15" s="62" t="s">
        <v>31</v>
      </c>
      <c r="I15" s="64" t="s">
        <v>32</v>
      </c>
      <c r="J15" s="66" t="s">
        <v>33</v>
      </c>
      <c r="K15" s="66" t="s">
        <v>34</v>
      </c>
      <c r="L15" s="68" t="s">
        <v>35</v>
      </c>
    </row>
    <row r="16" spans="1:12" ht="15.75" thickBot="1" x14ac:dyDescent="0.3">
      <c r="A16" s="55"/>
      <c r="B16" s="58"/>
      <c r="C16" s="58"/>
      <c r="D16" s="58"/>
      <c r="E16" s="106"/>
      <c r="F16" s="106"/>
      <c r="G16" s="106"/>
      <c r="H16" s="80"/>
      <c r="I16" s="83"/>
      <c r="J16" s="86"/>
      <c r="K16" s="86"/>
      <c r="L16" s="88"/>
    </row>
    <row r="17" spans="1:12" ht="16.5" hidden="1" customHeight="1" thickBot="1" x14ac:dyDescent="0.3">
      <c r="A17" s="56"/>
      <c r="B17" s="59"/>
      <c r="C17" s="59"/>
      <c r="D17" s="59"/>
      <c r="E17" s="71"/>
      <c r="F17" s="71"/>
      <c r="G17" s="71"/>
      <c r="H17" s="81"/>
      <c r="I17" s="84"/>
      <c r="J17" s="77"/>
      <c r="K17" s="77"/>
      <c r="L17" s="78"/>
    </row>
    <row r="18" spans="1:12" ht="49.5" customHeight="1" x14ac:dyDescent="0.25">
      <c r="A18" s="54" t="s">
        <v>37</v>
      </c>
      <c r="B18" s="57" t="s">
        <v>38</v>
      </c>
      <c r="C18" s="57" t="s">
        <v>39</v>
      </c>
      <c r="D18" s="57" t="s">
        <v>12</v>
      </c>
      <c r="E18" s="70">
        <f>SUM(E19:E19)+100000</f>
        <v>100000</v>
      </c>
      <c r="F18" s="70">
        <f>SUM(F19:F19)</f>
        <v>0</v>
      </c>
      <c r="G18" s="70">
        <f>SUM(G19:G19)</f>
        <v>0</v>
      </c>
      <c r="H18" s="24" t="s">
        <v>40</v>
      </c>
      <c r="I18" s="25" t="s">
        <v>331</v>
      </c>
      <c r="J18" s="26" t="s">
        <v>41</v>
      </c>
      <c r="K18" s="26" t="s">
        <v>20</v>
      </c>
      <c r="L18" s="27" t="s">
        <v>20</v>
      </c>
    </row>
    <row r="19" spans="1:12" ht="37.5" customHeight="1" thickBot="1" x14ac:dyDescent="0.3">
      <c r="A19" s="55"/>
      <c r="B19" s="58"/>
      <c r="C19" s="58"/>
      <c r="D19" s="58"/>
      <c r="E19" s="106"/>
      <c r="F19" s="106"/>
      <c r="G19" s="106"/>
      <c r="H19" s="28" t="s">
        <v>42</v>
      </c>
      <c r="I19" s="29" t="s">
        <v>331</v>
      </c>
      <c r="J19" s="30" t="s">
        <v>43</v>
      </c>
      <c r="K19" s="30" t="s">
        <v>20</v>
      </c>
      <c r="L19" s="31" t="s">
        <v>20</v>
      </c>
    </row>
    <row r="20" spans="1:12" ht="63.75" thickBot="1" x14ac:dyDescent="0.3">
      <c r="A20" s="32" t="s">
        <v>44</v>
      </c>
      <c r="B20" s="33" t="s">
        <v>45</v>
      </c>
      <c r="C20" s="33" t="s">
        <v>46</v>
      </c>
      <c r="D20" s="33" t="s">
        <v>12</v>
      </c>
      <c r="E20" s="34">
        <v>8582</v>
      </c>
      <c r="F20" s="34">
        <v>8582</v>
      </c>
      <c r="G20" s="34">
        <v>8582</v>
      </c>
      <c r="H20" s="24" t="s">
        <v>47</v>
      </c>
      <c r="I20" s="25" t="s">
        <v>331</v>
      </c>
      <c r="J20" s="26" t="s">
        <v>48</v>
      </c>
      <c r="K20" s="26" t="s">
        <v>48</v>
      </c>
      <c r="L20" s="27" t="s">
        <v>48</v>
      </c>
    </row>
    <row r="21" spans="1:12" ht="49.5" customHeight="1" x14ac:dyDescent="0.25">
      <c r="A21" s="54" t="s">
        <v>49</v>
      </c>
      <c r="B21" s="57" t="s">
        <v>50</v>
      </c>
      <c r="C21" s="57" t="s">
        <v>51</v>
      </c>
      <c r="D21" s="57" t="s">
        <v>12</v>
      </c>
      <c r="E21" s="70">
        <f>SUM(E22:E22)+200000</f>
        <v>200000</v>
      </c>
      <c r="F21" s="70">
        <f>SUM(F22:F22)+200000</f>
        <v>200000</v>
      </c>
      <c r="G21" s="70">
        <f>SUM(G22:G22)+200000</f>
        <v>200000</v>
      </c>
      <c r="H21" s="24" t="s">
        <v>52</v>
      </c>
      <c r="I21" s="25" t="s">
        <v>331</v>
      </c>
      <c r="J21" s="26" t="s">
        <v>53</v>
      </c>
      <c r="K21" s="26" t="s">
        <v>53</v>
      </c>
      <c r="L21" s="27" t="s">
        <v>54</v>
      </c>
    </row>
    <row r="22" spans="1:12" ht="32.25" thickBot="1" x14ac:dyDescent="0.3">
      <c r="A22" s="56"/>
      <c r="B22" s="59"/>
      <c r="C22" s="59"/>
      <c r="D22" s="59"/>
      <c r="E22" s="71"/>
      <c r="F22" s="71"/>
      <c r="G22" s="71"/>
      <c r="H22" s="28" t="s">
        <v>55</v>
      </c>
      <c r="I22" s="29" t="s">
        <v>331</v>
      </c>
      <c r="J22" s="30" t="s">
        <v>56</v>
      </c>
      <c r="K22" s="30" t="s">
        <v>56</v>
      </c>
      <c r="L22" s="31" t="s">
        <v>57</v>
      </c>
    </row>
    <row r="23" spans="1:12" ht="47.25" x14ac:dyDescent="0.25">
      <c r="A23" s="54" t="s">
        <v>58</v>
      </c>
      <c r="B23" s="57" t="s">
        <v>59</v>
      </c>
      <c r="C23" s="57" t="s">
        <v>51</v>
      </c>
      <c r="D23" s="57" t="s">
        <v>12</v>
      </c>
      <c r="E23" s="105">
        <v>140195</v>
      </c>
      <c r="F23" s="105">
        <v>120895</v>
      </c>
      <c r="G23" s="105">
        <v>144895</v>
      </c>
      <c r="H23" s="24" t="s">
        <v>60</v>
      </c>
      <c r="I23" s="25" t="s">
        <v>331</v>
      </c>
      <c r="J23" s="26" t="s">
        <v>61</v>
      </c>
      <c r="K23" s="26" t="s">
        <v>62</v>
      </c>
      <c r="L23" s="27" t="s">
        <v>63</v>
      </c>
    </row>
    <row r="24" spans="1:12" ht="48" thickBot="1" x14ac:dyDescent="0.3">
      <c r="A24" s="55"/>
      <c r="B24" s="58"/>
      <c r="C24" s="58"/>
      <c r="D24" s="59"/>
      <c r="E24" s="100"/>
      <c r="F24" s="100"/>
      <c r="G24" s="100"/>
      <c r="H24" s="28" t="s">
        <v>64</v>
      </c>
      <c r="I24" s="29" t="s">
        <v>331</v>
      </c>
      <c r="J24" s="30" t="s">
        <v>65</v>
      </c>
      <c r="K24" s="30" t="s">
        <v>65</v>
      </c>
      <c r="L24" s="31" t="s">
        <v>65</v>
      </c>
    </row>
    <row r="25" spans="1:12" ht="85.5" customHeight="1" thickBot="1" x14ac:dyDescent="0.3">
      <c r="A25" s="32" t="s">
        <v>66</v>
      </c>
      <c r="B25" s="33" t="s">
        <v>67</v>
      </c>
      <c r="C25" s="33" t="s">
        <v>51</v>
      </c>
      <c r="D25" s="35" t="s">
        <v>12</v>
      </c>
      <c r="E25" s="36">
        <v>7800</v>
      </c>
      <c r="F25" s="36">
        <v>7800</v>
      </c>
      <c r="G25" s="36">
        <v>7800</v>
      </c>
      <c r="H25" s="24" t="s">
        <v>68</v>
      </c>
      <c r="I25" s="25" t="s">
        <v>331</v>
      </c>
      <c r="J25" s="26" t="s">
        <v>69</v>
      </c>
      <c r="K25" s="26" t="s">
        <v>69</v>
      </c>
      <c r="L25" s="27" t="s">
        <v>69</v>
      </c>
    </row>
    <row r="26" spans="1:12" ht="48" thickBot="1" x14ac:dyDescent="0.3">
      <c r="A26" s="32" t="s">
        <v>70</v>
      </c>
      <c r="B26" s="33" t="s">
        <v>71</v>
      </c>
      <c r="C26" s="33" t="s">
        <v>46</v>
      </c>
      <c r="D26" s="33" t="s">
        <v>12</v>
      </c>
      <c r="E26" s="34">
        <v>25095</v>
      </c>
      <c r="F26" s="34">
        <v>19995</v>
      </c>
      <c r="G26" s="34">
        <v>19995</v>
      </c>
      <c r="H26" s="24" t="s">
        <v>72</v>
      </c>
      <c r="I26" s="25" t="s">
        <v>333</v>
      </c>
      <c r="J26" s="26" t="s">
        <v>56</v>
      </c>
      <c r="K26" s="26" t="s">
        <v>56</v>
      </c>
      <c r="L26" s="27" t="s">
        <v>56</v>
      </c>
    </row>
    <row r="27" spans="1:12" ht="21" customHeight="1" x14ac:dyDescent="0.25">
      <c r="A27" s="54" t="s">
        <v>73</v>
      </c>
      <c r="B27" s="57" t="s">
        <v>74</v>
      </c>
      <c r="C27" s="57" t="s">
        <v>75</v>
      </c>
      <c r="D27" s="57" t="s">
        <v>12</v>
      </c>
      <c r="E27" s="70">
        <f>SUM(E28:E28)+43200</f>
        <v>43200</v>
      </c>
      <c r="F27" s="70">
        <f>SUM(F28:F28)+700</f>
        <v>700</v>
      </c>
      <c r="G27" s="70">
        <f>SUM(G28:G28)+700</f>
        <v>700</v>
      </c>
      <c r="H27" s="24" t="s">
        <v>76</v>
      </c>
      <c r="I27" s="25" t="s">
        <v>331</v>
      </c>
      <c r="J27" s="26" t="s">
        <v>48</v>
      </c>
      <c r="K27" s="37" t="s">
        <v>20</v>
      </c>
      <c r="L27" s="38" t="s">
        <v>20</v>
      </c>
    </row>
    <row r="28" spans="1:12" ht="32.25" thickBot="1" x14ac:dyDescent="0.3">
      <c r="A28" s="56"/>
      <c r="B28" s="59"/>
      <c r="C28" s="59"/>
      <c r="D28" s="59"/>
      <c r="E28" s="71"/>
      <c r="F28" s="71"/>
      <c r="G28" s="71"/>
      <c r="H28" s="28" t="s">
        <v>77</v>
      </c>
      <c r="I28" s="29" t="s">
        <v>333</v>
      </c>
      <c r="J28" s="30" t="s">
        <v>78</v>
      </c>
      <c r="K28" s="39" t="s">
        <v>20</v>
      </c>
      <c r="L28" s="40" t="s">
        <v>20</v>
      </c>
    </row>
    <row r="29" spans="1:12" ht="63.75" thickBot="1" x14ac:dyDescent="0.3">
      <c r="A29" s="32" t="s">
        <v>79</v>
      </c>
      <c r="B29" s="33" t="s">
        <v>80</v>
      </c>
      <c r="C29" s="33" t="s">
        <v>81</v>
      </c>
      <c r="D29" s="33" t="s">
        <v>12</v>
      </c>
      <c r="E29" s="34">
        <v>90000</v>
      </c>
      <c r="F29" s="34">
        <v>90000</v>
      </c>
      <c r="G29" s="34">
        <v>90000</v>
      </c>
      <c r="H29" s="24" t="s">
        <v>82</v>
      </c>
      <c r="I29" s="25" t="s">
        <v>331</v>
      </c>
      <c r="J29" s="26" t="s">
        <v>83</v>
      </c>
      <c r="K29" s="26" t="s">
        <v>84</v>
      </c>
      <c r="L29" s="27" t="s">
        <v>84</v>
      </c>
    </row>
    <row r="30" spans="1:12" ht="57" customHeight="1" x14ac:dyDescent="0.25">
      <c r="A30" s="54" t="s">
        <v>85</v>
      </c>
      <c r="B30" s="57" t="s">
        <v>86</v>
      </c>
      <c r="C30" s="57" t="s">
        <v>26</v>
      </c>
      <c r="D30" s="41" t="s">
        <v>329</v>
      </c>
      <c r="E30" s="42">
        <f>SUM(E31:E32)</f>
        <v>367207</v>
      </c>
      <c r="F30" s="42">
        <f>SUM(F31:F32)</f>
        <v>550812</v>
      </c>
      <c r="G30" s="42">
        <f>SUM(G31:G32)</f>
        <v>0</v>
      </c>
      <c r="H30" s="24" t="s">
        <v>87</v>
      </c>
      <c r="I30" s="25" t="s">
        <v>331</v>
      </c>
      <c r="J30" s="26" t="s">
        <v>20</v>
      </c>
      <c r="K30" s="26" t="s">
        <v>43</v>
      </c>
      <c r="L30" s="27" t="s">
        <v>20</v>
      </c>
    </row>
    <row r="31" spans="1:12" ht="34.5" customHeight="1" x14ac:dyDescent="0.25">
      <c r="A31" s="55"/>
      <c r="B31" s="58"/>
      <c r="C31" s="58"/>
      <c r="D31" s="35" t="s">
        <v>12</v>
      </c>
      <c r="E31" s="36">
        <v>54595</v>
      </c>
      <c r="F31" s="36">
        <v>81894</v>
      </c>
      <c r="G31" s="36">
        <v>0</v>
      </c>
      <c r="H31" s="62" t="s">
        <v>77</v>
      </c>
      <c r="I31" s="64" t="s">
        <v>333</v>
      </c>
      <c r="J31" s="66" t="s">
        <v>88</v>
      </c>
      <c r="K31" s="66" t="s">
        <v>89</v>
      </c>
      <c r="L31" s="68" t="s">
        <v>20</v>
      </c>
    </row>
    <row r="32" spans="1:12" ht="33" customHeight="1" thickBot="1" x14ac:dyDescent="0.3">
      <c r="A32" s="56"/>
      <c r="B32" s="59"/>
      <c r="C32" s="59"/>
      <c r="D32" s="35" t="s">
        <v>36</v>
      </c>
      <c r="E32" s="36">
        <v>312612</v>
      </c>
      <c r="F32" s="36">
        <v>468918</v>
      </c>
      <c r="G32" s="36">
        <v>0</v>
      </c>
      <c r="H32" s="81"/>
      <c r="I32" s="84"/>
      <c r="J32" s="77"/>
      <c r="K32" s="77"/>
      <c r="L32" s="78"/>
    </row>
    <row r="33" spans="1:12" ht="31.5" x14ac:dyDescent="0.25">
      <c r="A33" s="54" t="s">
        <v>90</v>
      </c>
      <c r="B33" s="57" t="s">
        <v>91</v>
      </c>
      <c r="C33" s="57" t="s">
        <v>26</v>
      </c>
      <c r="D33" s="43" t="s">
        <v>329</v>
      </c>
      <c r="E33" s="42">
        <f>SUM(E34:E35)</f>
        <v>156673</v>
      </c>
      <c r="F33" s="42">
        <f>SUM(F34:F35)</f>
        <v>880770</v>
      </c>
      <c r="G33" s="42">
        <f>SUM(G34:G35)</f>
        <v>0</v>
      </c>
      <c r="H33" s="24" t="s">
        <v>87</v>
      </c>
      <c r="I33" s="25" t="s">
        <v>331</v>
      </c>
      <c r="J33" s="26" t="s">
        <v>20</v>
      </c>
      <c r="K33" s="26" t="s">
        <v>20</v>
      </c>
      <c r="L33" s="27" t="s">
        <v>43</v>
      </c>
    </row>
    <row r="34" spans="1:12" ht="18.75" customHeight="1" x14ac:dyDescent="0.25">
      <c r="A34" s="55"/>
      <c r="B34" s="58"/>
      <c r="C34" s="58"/>
      <c r="D34" s="35" t="s">
        <v>12</v>
      </c>
      <c r="E34" s="36">
        <v>23294</v>
      </c>
      <c r="F34" s="36">
        <v>130950</v>
      </c>
      <c r="G34" s="36">
        <v>0</v>
      </c>
      <c r="H34" s="62" t="s">
        <v>77</v>
      </c>
      <c r="I34" s="64" t="s">
        <v>333</v>
      </c>
      <c r="J34" s="66" t="s">
        <v>88</v>
      </c>
      <c r="K34" s="66" t="s">
        <v>20</v>
      </c>
      <c r="L34" s="68" t="s">
        <v>20</v>
      </c>
    </row>
    <row r="35" spans="1:12" ht="19.5" customHeight="1" thickBot="1" x14ac:dyDescent="0.3">
      <c r="A35" s="55"/>
      <c r="B35" s="58"/>
      <c r="C35" s="58"/>
      <c r="D35" s="35" t="s">
        <v>36</v>
      </c>
      <c r="E35" s="36">
        <v>133379</v>
      </c>
      <c r="F35" s="36">
        <v>749820</v>
      </c>
      <c r="G35" s="36">
        <v>0</v>
      </c>
      <c r="H35" s="81"/>
      <c r="I35" s="84"/>
      <c r="J35" s="77"/>
      <c r="K35" s="77"/>
      <c r="L35" s="78"/>
    </row>
    <row r="36" spans="1:12" ht="15.75" x14ac:dyDescent="0.25">
      <c r="A36" s="54" t="s">
        <v>92</v>
      </c>
      <c r="B36" s="57" t="s">
        <v>93</v>
      </c>
      <c r="C36" s="57" t="s">
        <v>26</v>
      </c>
      <c r="D36" s="33" t="s">
        <v>329</v>
      </c>
      <c r="E36" s="42">
        <f>SUM(E37:E39)</f>
        <v>241555</v>
      </c>
      <c r="F36" s="42">
        <f>SUM(F37:F39)</f>
        <v>3000000</v>
      </c>
      <c r="G36" s="42">
        <f>SUM(G37:G39)</f>
        <v>3037770</v>
      </c>
      <c r="H36" s="79" t="s">
        <v>77</v>
      </c>
      <c r="I36" s="82" t="s">
        <v>333</v>
      </c>
      <c r="J36" s="85" t="s">
        <v>78</v>
      </c>
      <c r="K36" s="85" t="s">
        <v>94</v>
      </c>
      <c r="L36" s="87" t="s">
        <v>14</v>
      </c>
    </row>
    <row r="37" spans="1:12" ht="15.75" x14ac:dyDescent="0.25">
      <c r="A37" s="55"/>
      <c r="B37" s="58"/>
      <c r="C37" s="58"/>
      <c r="D37" s="35" t="s">
        <v>97</v>
      </c>
      <c r="E37" s="36">
        <v>4991</v>
      </c>
      <c r="F37" s="36">
        <v>5750</v>
      </c>
      <c r="G37" s="36">
        <v>6313</v>
      </c>
      <c r="H37" s="63"/>
      <c r="I37" s="65"/>
      <c r="J37" s="67"/>
      <c r="K37" s="67"/>
      <c r="L37" s="69"/>
    </row>
    <row r="38" spans="1:12" ht="15.75" x14ac:dyDescent="0.25">
      <c r="A38" s="55"/>
      <c r="B38" s="58"/>
      <c r="C38" s="58"/>
      <c r="D38" s="35" t="s">
        <v>36</v>
      </c>
      <c r="E38" s="36">
        <v>56564</v>
      </c>
      <c r="F38" s="36">
        <v>651750</v>
      </c>
      <c r="G38" s="36">
        <v>659174</v>
      </c>
      <c r="H38" s="62" t="s">
        <v>95</v>
      </c>
      <c r="I38" s="64" t="s">
        <v>332</v>
      </c>
      <c r="J38" s="66" t="s">
        <v>20</v>
      </c>
      <c r="K38" s="66" t="s">
        <v>20</v>
      </c>
      <c r="L38" s="68" t="s">
        <v>96</v>
      </c>
    </row>
    <row r="39" spans="1:12" ht="16.5" thickBot="1" x14ac:dyDescent="0.3">
      <c r="A39" s="56"/>
      <c r="B39" s="59"/>
      <c r="C39" s="59"/>
      <c r="D39" s="35" t="s">
        <v>12</v>
      </c>
      <c r="E39" s="36">
        <v>180000</v>
      </c>
      <c r="F39" s="36">
        <v>2342500</v>
      </c>
      <c r="G39" s="36">
        <v>2372283</v>
      </c>
      <c r="H39" s="81"/>
      <c r="I39" s="84"/>
      <c r="J39" s="77"/>
      <c r="K39" s="77"/>
      <c r="L39" s="78"/>
    </row>
    <row r="40" spans="1:12" ht="16.5" thickBot="1" x14ac:dyDescent="0.3">
      <c r="A40" s="18" t="s">
        <v>98</v>
      </c>
      <c r="B40" s="89" t="s">
        <v>99</v>
      </c>
      <c r="C40" s="90"/>
      <c r="D40" s="19"/>
      <c r="E40" s="20">
        <f>E41+E76+E99</f>
        <v>14795896.82</v>
      </c>
      <c r="F40" s="20">
        <f>F41+F76+F99</f>
        <v>19267078</v>
      </c>
      <c r="G40" s="20">
        <f>G41+G76+G99</f>
        <v>26098376</v>
      </c>
      <c r="H40" s="44"/>
      <c r="I40" s="45"/>
      <c r="J40" s="45"/>
      <c r="K40" s="45"/>
      <c r="L40" s="46"/>
    </row>
    <row r="41" spans="1:12" ht="16.5" thickBot="1" x14ac:dyDescent="0.3">
      <c r="A41" s="21" t="s">
        <v>100</v>
      </c>
      <c r="B41" s="91" t="s">
        <v>101</v>
      </c>
      <c r="C41" s="92"/>
      <c r="D41" s="22"/>
      <c r="E41" s="23">
        <f>E42+E45+E50+E53+E56+E59+E63+E67+E71+E74+E75</f>
        <v>8621625.8200000003</v>
      </c>
      <c r="F41" s="23">
        <f>F42+F45+F50+F53+F56+F59+F63+F67+F71+F74+F75</f>
        <v>9549294</v>
      </c>
      <c r="G41" s="23">
        <f>G42+G45+G50+G53+G56+G59+G63+G67+G71+G74+G75</f>
        <v>8216876</v>
      </c>
      <c r="H41" s="96"/>
      <c r="I41" s="97"/>
      <c r="J41" s="97"/>
      <c r="K41" s="97"/>
      <c r="L41" s="98"/>
    </row>
    <row r="42" spans="1:12" ht="32.25" customHeight="1" x14ac:dyDescent="0.25">
      <c r="A42" s="54" t="s">
        <v>102</v>
      </c>
      <c r="B42" s="57" t="s">
        <v>103</v>
      </c>
      <c r="C42" s="57" t="s">
        <v>104</v>
      </c>
      <c r="D42" s="43" t="s">
        <v>329</v>
      </c>
      <c r="E42" s="42">
        <f>SUM(E43:E44)</f>
        <v>1346075.66</v>
      </c>
      <c r="F42" s="42">
        <f>SUM(F43:F44)</f>
        <v>1351600</v>
      </c>
      <c r="G42" s="42">
        <f>SUM(G43:G44)</f>
        <v>1351680</v>
      </c>
      <c r="H42" s="24" t="s">
        <v>105</v>
      </c>
      <c r="I42" s="25" t="s">
        <v>331</v>
      </c>
      <c r="J42" s="26" t="s">
        <v>106</v>
      </c>
      <c r="K42" s="26" t="s">
        <v>107</v>
      </c>
      <c r="L42" s="27" t="s">
        <v>108</v>
      </c>
    </row>
    <row r="43" spans="1:12" ht="16.5" customHeight="1" x14ac:dyDescent="0.25">
      <c r="A43" s="55"/>
      <c r="B43" s="58"/>
      <c r="C43" s="58"/>
      <c r="D43" s="35" t="s">
        <v>116</v>
      </c>
      <c r="E43" s="36">
        <v>230895.66</v>
      </c>
      <c r="F43" s="36">
        <v>236420</v>
      </c>
      <c r="G43" s="36">
        <v>236500</v>
      </c>
      <c r="H43" s="28" t="s">
        <v>109</v>
      </c>
      <c r="I43" s="29" t="s">
        <v>331</v>
      </c>
      <c r="J43" s="30" t="s">
        <v>110</v>
      </c>
      <c r="K43" s="30" t="s">
        <v>111</v>
      </c>
      <c r="L43" s="31" t="s">
        <v>112</v>
      </c>
    </row>
    <row r="44" spans="1:12" ht="32.25" thickBot="1" x14ac:dyDescent="0.3">
      <c r="A44" s="56"/>
      <c r="B44" s="59"/>
      <c r="C44" s="59"/>
      <c r="D44" s="35" t="s">
        <v>12</v>
      </c>
      <c r="E44" s="36">
        <v>1115180</v>
      </c>
      <c r="F44" s="36">
        <v>1115180</v>
      </c>
      <c r="G44" s="36">
        <v>1115180</v>
      </c>
      <c r="H44" s="28" t="s">
        <v>113</v>
      </c>
      <c r="I44" s="29" t="s">
        <v>32</v>
      </c>
      <c r="J44" s="30" t="s">
        <v>114</v>
      </c>
      <c r="K44" s="30" t="s">
        <v>115</v>
      </c>
      <c r="L44" s="31" t="s">
        <v>33</v>
      </c>
    </row>
    <row r="45" spans="1:12" ht="15.75" x14ac:dyDescent="0.25">
      <c r="A45" s="54" t="s">
        <v>117</v>
      </c>
      <c r="B45" s="57" t="s">
        <v>118</v>
      </c>
      <c r="C45" s="57" t="s">
        <v>104</v>
      </c>
      <c r="D45" s="103" t="s">
        <v>329</v>
      </c>
      <c r="E45" s="70">
        <f>SUM(E46:E49)</f>
        <v>346257.38</v>
      </c>
      <c r="F45" s="70">
        <f>SUM(F46:F49)</f>
        <v>346493</v>
      </c>
      <c r="G45" s="70">
        <f>SUM(G46:G49)</f>
        <v>346493</v>
      </c>
      <c r="H45" s="24" t="s">
        <v>109</v>
      </c>
      <c r="I45" s="25" t="s">
        <v>331</v>
      </c>
      <c r="J45" s="26" t="s">
        <v>119</v>
      </c>
      <c r="K45" s="26" t="s">
        <v>120</v>
      </c>
      <c r="L45" s="27" t="s">
        <v>121</v>
      </c>
    </row>
    <row r="46" spans="1:12" ht="31.5" x14ac:dyDescent="0.25">
      <c r="A46" s="55"/>
      <c r="B46" s="58"/>
      <c r="C46" s="58"/>
      <c r="D46" s="104"/>
      <c r="E46" s="101"/>
      <c r="F46" s="101"/>
      <c r="G46" s="101"/>
      <c r="H46" s="28" t="s">
        <v>105</v>
      </c>
      <c r="I46" s="29" t="s">
        <v>331</v>
      </c>
      <c r="J46" s="30" t="s">
        <v>122</v>
      </c>
      <c r="K46" s="30" t="s">
        <v>65</v>
      </c>
      <c r="L46" s="31" t="s">
        <v>123</v>
      </c>
    </row>
    <row r="47" spans="1:12" ht="31.5" x14ac:dyDescent="0.25">
      <c r="A47" s="55"/>
      <c r="B47" s="58"/>
      <c r="C47" s="58"/>
      <c r="D47" s="35" t="s">
        <v>116</v>
      </c>
      <c r="E47" s="36">
        <v>8364.3799999999992</v>
      </c>
      <c r="F47" s="36">
        <v>8600</v>
      </c>
      <c r="G47" s="36">
        <v>8600</v>
      </c>
      <c r="H47" s="28" t="s">
        <v>113</v>
      </c>
      <c r="I47" s="29" t="s">
        <v>32</v>
      </c>
      <c r="J47" s="30" t="s">
        <v>124</v>
      </c>
      <c r="K47" s="30" t="s">
        <v>125</v>
      </c>
      <c r="L47" s="31" t="s">
        <v>126</v>
      </c>
    </row>
    <row r="48" spans="1:12" ht="31.5" x14ac:dyDescent="0.25">
      <c r="A48" s="55"/>
      <c r="B48" s="58"/>
      <c r="C48" s="58"/>
      <c r="D48" s="102" t="s">
        <v>12</v>
      </c>
      <c r="E48" s="99">
        <v>337893</v>
      </c>
      <c r="F48" s="99">
        <v>337893</v>
      </c>
      <c r="G48" s="99">
        <v>337893</v>
      </c>
      <c r="H48" s="28" t="s">
        <v>127</v>
      </c>
      <c r="I48" s="29" t="s">
        <v>331</v>
      </c>
      <c r="J48" s="30" t="s">
        <v>128</v>
      </c>
      <c r="K48" s="30" t="s">
        <v>129</v>
      </c>
      <c r="L48" s="31" t="s">
        <v>130</v>
      </c>
    </row>
    <row r="49" spans="1:12" ht="48" thickBot="1" x14ac:dyDescent="0.3">
      <c r="A49" s="56"/>
      <c r="B49" s="59"/>
      <c r="C49" s="59"/>
      <c r="D49" s="59"/>
      <c r="E49" s="100"/>
      <c r="F49" s="100"/>
      <c r="G49" s="100"/>
      <c r="H49" s="28" t="s">
        <v>131</v>
      </c>
      <c r="I49" s="29" t="s">
        <v>331</v>
      </c>
      <c r="J49" s="30" t="s">
        <v>106</v>
      </c>
      <c r="K49" s="30" t="s">
        <v>107</v>
      </c>
      <c r="L49" s="31" t="s">
        <v>83</v>
      </c>
    </row>
    <row r="50" spans="1:12" ht="31.5" x14ac:dyDescent="0.25">
      <c r="A50" s="54" t="s">
        <v>132</v>
      </c>
      <c r="B50" s="57" t="s">
        <v>133</v>
      </c>
      <c r="C50" s="57" t="s">
        <v>104</v>
      </c>
      <c r="D50" s="33" t="s">
        <v>329</v>
      </c>
      <c r="E50" s="42">
        <f>SUM(E51:E52)</f>
        <v>396828.33</v>
      </c>
      <c r="F50" s="42">
        <f>SUM(F51:F52)</f>
        <v>397300</v>
      </c>
      <c r="G50" s="42">
        <f>SUM(G51:G52)</f>
        <v>397300</v>
      </c>
      <c r="H50" s="24" t="s">
        <v>105</v>
      </c>
      <c r="I50" s="25" t="s">
        <v>331</v>
      </c>
      <c r="J50" s="26" t="s">
        <v>134</v>
      </c>
      <c r="K50" s="26" t="s">
        <v>135</v>
      </c>
      <c r="L50" s="27" t="s">
        <v>136</v>
      </c>
    </row>
    <row r="51" spans="1:12" ht="31.5" x14ac:dyDescent="0.25">
      <c r="A51" s="55"/>
      <c r="B51" s="58"/>
      <c r="C51" s="58"/>
      <c r="D51" s="35" t="s">
        <v>116</v>
      </c>
      <c r="E51" s="36">
        <v>83428.33</v>
      </c>
      <c r="F51" s="36">
        <v>83900</v>
      </c>
      <c r="G51" s="36">
        <v>83900</v>
      </c>
      <c r="H51" s="28" t="s">
        <v>113</v>
      </c>
      <c r="I51" s="29" t="s">
        <v>32</v>
      </c>
      <c r="J51" s="30" t="s">
        <v>137</v>
      </c>
      <c r="K51" s="30" t="s">
        <v>138</v>
      </c>
      <c r="L51" s="31" t="s">
        <v>139</v>
      </c>
    </row>
    <row r="52" spans="1:12" ht="21.75" customHeight="1" thickBot="1" x14ac:dyDescent="0.3">
      <c r="A52" s="55"/>
      <c r="B52" s="58"/>
      <c r="C52" s="58"/>
      <c r="D52" s="35" t="s">
        <v>12</v>
      </c>
      <c r="E52" s="36">
        <v>313400</v>
      </c>
      <c r="F52" s="36">
        <v>313400</v>
      </c>
      <c r="G52" s="36">
        <v>313400</v>
      </c>
      <c r="H52" s="28" t="s">
        <v>109</v>
      </c>
      <c r="I52" s="29" t="s">
        <v>331</v>
      </c>
      <c r="J52" s="30" t="s">
        <v>140</v>
      </c>
      <c r="K52" s="30" t="s">
        <v>141</v>
      </c>
      <c r="L52" s="31" t="s">
        <v>142</v>
      </c>
    </row>
    <row r="53" spans="1:12" ht="31.5" x14ac:dyDescent="0.25">
      <c r="A53" s="54" t="s">
        <v>143</v>
      </c>
      <c r="B53" s="57" t="s">
        <v>144</v>
      </c>
      <c r="C53" s="57" t="s">
        <v>104</v>
      </c>
      <c r="D53" s="33" t="s">
        <v>329</v>
      </c>
      <c r="E53" s="42">
        <f>SUM(E54:E55)</f>
        <v>1425135.5</v>
      </c>
      <c r="F53" s="42">
        <f>SUM(F54:F55)</f>
        <v>1438102</v>
      </c>
      <c r="G53" s="42">
        <f>SUM(G54:G55)</f>
        <v>1438102</v>
      </c>
      <c r="H53" s="24" t="s">
        <v>105</v>
      </c>
      <c r="I53" s="25" t="s">
        <v>331</v>
      </c>
      <c r="J53" s="26" t="s">
        <v>145</v>
      </c>
      <c r="K53" s="26" t="s">
        <v>146</v>
      </c>
      <c r="L53" s="27" t="s">
        <v>147</v>
      </c>
    </row>
    <row r="54" spans="1:12" ht="31.5" x14ac:dyDescent="0.25">
      <c r="A54" s="55"/>
      <c r="B54" s="58"/>
      <c r="C54" s="58"/>
      <c r="D54" s="35" t="s">
        <v>12</v>
      </c>
      <c r="E54" s="36">
        <v>1151902</v>
      </c>
      <c r="F54" s="36">
        <v>1151902</v>
      </c>
      <c r="G54" s="36">
        <v>1151902</v>
      </c>
      <c r="H54" s="28" t="s">
        <v>113</v>
      </c>
      <c r="I54" s="29" t="s">
        <v>32</v>
      </c>
      <c r="J54" s="30" t="s">
        <v>148</v>
      </c>
      <c r="K54" s="30" t="s">
        <v>149</v>
      </c>
      <c r="L54" s="31" t="s">
        <v>150</v>
      </c>
    </row>
    <row r="55" spans="1:12" ht="18.75" customHeight="1" thickBot="1" x14ac:dyDescent="0.3">
      <c r="A55" s="56"/>
      <c r="B55" s="59"/>
      <c r="C55" s="59"/>
      <c r="D55" s="35" t="s">
        <v>116</v>
      </c>
      <c r="E55" s="36">
        <v>273233.5</v>
      </c>
      <c r="F55" s="36">
        <v>286200</v>
      </c>
      <c r="G55" s="36">
        <v>286200</v>
      </c>
      <c r="H55" s="28" t="s">
        <v>109</v>
      </c>
      <c r="I55" s="29" t="s">
        <v>331</v>
      </c>
      <c r="J55" s="30" t="s">
        <v>151</v>
      </c>
      <c r="K55" s="30" t="s">
        <v>152</v>
      </c>
      <c r="L55" s="31" t="s">
        <v>153</v>
      </c>
    </row>
    <row r="56" spans="1:12" ht="20.25" customHeight="1" x14ac:dyDescent="0.25">
      <c r="A56" s="54" t="s">
        <v>154</v>
      </c>
      <c r="B56" s="57" t="s">
        <v>155</v>
      </c>
      <c r="C56" s="57" t="s">
        <v>104</v>
      </c>
      <c r="D56" s="33" t="s">
        <v>329</v>
      </c>
      <c r="E56" s="42">
        <f>SUM(E57:E58)</f>
        <v>1647638.81</v>
      </c>
      <c r="F56" s="42">
        <f>SUM(F57:F58)</f>
        <v>1647560</v>
      </c>
      <c r="G56" s="42">
        <f>SUM(G57:G58)</f>
        <v>1647560</v>
      </c>
      <c r="H56" s="24" t="s">
        <v>109</v>
      </c>
      <c r="I56" s="25" t="s">
        <v>331</v>
      </c>
      <c r="J56" s="26" t="s">
        <v>156</v>
      </c>
      <c r="K56" s="26" t="s">
        <v>157</v>
      </c>
      <c r="L56" s="27" t="s">
        <v>158</v>
      </c>
    </row>
    <row r="57" spans="1:12" ht="15.75" x14ac:dyDescent="0.25">
      <c r="A57" s="55"/>
      <c r="B57" s="58"/>
      <c r="C57" s="58"/>
      <c r="D57" s="35" t="s">
        <v>116</v>
      </c>
      <c r="E57" s="36">
        <v>7578.81</v>
      </c>
      <c r="F57" s="36">
        <v>7500</v>
      </c>
      <c r="G57" s="36">
        <v>7500</v>
      </c>
      <c r="H57" s="62" t="s">
        <v>105</v>
      </c>
      <c r="I57" s="64" t="s">
        <v>331</v>
      </c>
      <c r="J57" s="66" t="s">
        <v>159</v>
      </c>
      <c r="K57" s="66" t="s">
        <v>160</v>
      </c>
      <c r="L57" s="68" t="s">
        <v>161</v>
      </c>
    </row>
    <row r="58" spans="1:12" ht="16.5" thickBot="1" x14ac:dyDescent="0.3">
      <c r="A58" s="56"/>
      <c r="B58" s="59"/>
      <c r="C58" s="59"/>
      <c r="D58" s="35" t="s">
        <v>12</v>
      </c>
      <c r="E58" s="36">
        <v>1640060</v>
      </c>
      <c r="F58" s="36">
        <v>1640060</v>
      </c>
      <c r="G58" s="36">
        <v>1640060</v>
      </c>
      <c r="H58" s="81"/>
      <c r="I58" s="84"/>
      <c r="J58" s="77"/>
      <c r="K58" s="77"/>
      <c r="L58" s="78"/>
    </row>
    <row r="59" spans="1:12" ht="31.5" x14ac:dyDescent="0.25">
      <c r="A59" s="54" t="s">
        <v>162</v>
      </c>
      <c r="B59" s="57" t="s">
        <v>163</v>
      </c>
      <c r="C59" s="57" t="s">
        <v>104</v>
      </c>
      <c r="D59" s="57" t="s">
        <v>329</v>
      </c>
      <c r="E59" s="70">
        <f>SUM(E60:E62)</f>
        <v>511470.32</v>
      </c>
      <c r="F59" s="70">
        <f>SUM(F60:F62)</f>
        <v>526430</v>
      </c>
      <c r="G59" s="70">
        <f>SUM(G60:G62)</f>
        <v>526430</v>
      </c>
      <c r="H59" s="24" t="s">
        <v>113</v>
      </c>
      <c r="I59" s="25" t="s">
        <v>32</v>
      </c>
      <c r="J59" s="26" t="s">
        <v>164</v>
      </c>
      <c r="K59" s="26" t="s">
        <v>33</v>
      </c>
      <c r="L59" s="27" t="s">
        <v>34</v>
      </c>
    </row>
    <row r="60" spans="1:12" ht="15.75" x14ac:dyDescent="0.25">
      <c r="A60" s="55"/>
      <c r="B60" s="58"/>
      <c r="C60" s="58"/>
      <c r="D60" s="75"/>
      <c r="E60" s="101"/>
      <c r="F60" s="101"/>
      <c r="G60" s="101"/>
      <c r="H60" s="28" t="s">
        <v>109</v>
      </c>
      <c r="I60" s="29" t="s">
        <v>331</v>
      </c>
      <c r="J60" s="30" t="s">
        <v>165</v>
      </c>
      <c r="K60" s="30" t="s">
        <v>166</v>
      </c>
      <c r="L60" s="31" t="s">
        <v>167</v>
      </c>
    </row>
    <row r="61" spans="1:12" ht="31.5" x14ac:dyDescent="0.25">
      <c r="A61" s="55"/>
      <c r="B61" s="58"/>
      <c r="C61" s="58"/>
      <c r="D61" s="35" t="s">
        <v>12</v>
      </c>
      <c r="E61" s="36">
        <v>290330</v>
      </c>
      <c r="F61" s="36">
        <v>290330</v>
      </c>
      <c r="G61" s="36">
        <v>290330</v>
      </c>
      <c r="H61" s="28" t="s">
        <v>168</v>
      </c>
      <c r="I61" s="29" t="s">
        <v>331</v>
      </c>
      <c r="J61" s="30" t="s">
        <v>169</v>
      </c>
      <c r="K61" s="30" t="s">
        <v>170</v>
      </c>
      <c r="L61" s="31" t="s">
        <v>56</v>
      </c>
    </row>
    <row r="62" spans="1:12" ht="21" customHeight="1" thickBot="1" x14ac:dyDescent="0.3">
      <c r="A62" s="56"/>
      <c r="B62" s="59"/>
      <c r="C62" s="59"/>
      <c r="D62" s="35" t="s">
        <v>116</v>
      </c>
      <c r="E62" s="36">
        <v>221140.32</v>
      </c>
      <c r="F62" s="36">
        <v>236100</v>
      </c>
      <c r="G62" s="36">
        <v>236100</v>
      </c>
      <c r="H62" s="28" t="s">
        <v>171</v>
      </c>
      <c r="I62" s="29" t="s">
        <v>331</v>
      </c>
      <c r="J62" s="30" t="s">
        <v>172</v>
      </c>
      <c r="K62" s="30" t="s">
        <v>173</v>
      </c>
      <c r="L62" s="31" t="s">
        <v>174</v>
      </c>
    </row>
    <row r="63" spans="1:12" ht="47.25" customHeight="1" x14ac:dyDescent="0.25">
      <c r="A63" s="54" t="s">
        <v>175</v>
      </c>
      <c r="B63" s="57" t="s">
        <v>176</v>
      </c>
      <c r="C63" s="57" t="s">
        <v>104</v>
      </c>
      <c r="D63" s="33" t="s">
        <v>329</v>
      </c>
      <c r="E63" s="42">
        <f>SUM(E64:E66)</f>
        <v>1109198.29</v>
      </c>
      <c r="F63" s="42">
        <f>SUM(F64:F66)</f>
        <v>1109134</v>
      </c>
      <c r="G63" s="42">
        <f>SUM(G64:G66)</f>
        <v>1109134</v>
      </c>
      <c r="H63" s="24" t="s">
        <v>113</v>
      </c>
      <c r="I63" s="25" t="s">
        <v>32</v>
      </c>
      <c r="J63" s="26" t="s">
        <v>177</v>
      </c>
      <c r="K63" s="26" t="s">
        <v>177</v>
      </c>
      <c r="L63" s="27" t="s">
        <v>178</v>
      </c>
    </row>
    <row r="64" spans="1:12" ht="31.5" x14ac:dyDescent="0.25">
      <c r="A64" s="55"/>
      <c r="B64" s="58"/>
      <c r="C64" s="58"/>
      <c r="D64" s="35" t="s">
        <v>12</v>
      </c>
      <c r="E64" s="36">
        <v>1020444</v>
      </c>
      <c r="F64" s="36">
        <v>1020444</v>
      </c>
      <c r="G64" s="36">
        <v>1020444</v>
      </c>
      <c r="H64" s="28" t="s">
        <v>105</v>
      </c>
      <c r="I64" s="29" t="s">
        <v>331</v>
      </c>
      <c r="J64" s="30" t="s">
        <v>179</v>
      </c>
      <c r="K64" s="30" t="s">
        <v>180</v>
      </c>
      <c r="L64" s="31" t="s">
        <v>84</v>
      </c>
    </row>
    <row r="65" spans="1:12" ht="18.75" customHeight="1" x14ac:dyDescent="0.25">
      <c r="A65" s="55"/>
      <c r="B65" s="58"/>
      <c r="C65" s="58"/>
      <c r="D65" s="102" t="s">
        <v>116</v>
      </c>
      <c r="E65" s="99">
        <v>88754.29</v>
      </c>
      <c r="F65" s="99">
        <v>88690</v>
      </c>
      <c r="G65" s="99">
        <v>88690</v>
      </c>
      <c r="H65" s="28" t="s">
        <v>109</v>
      </c>
      <c r="I65" s="29" t="s">
        <v>331</v>
      </c>
      <c r="J65" s="30" t="s">
        <v>166</v>
      </c>
      <c r="K65" s="30" t="s">
        <v>166</v>
      </c>
      <c r="L65" s="31" t="s">
        <v>178</v>
      </c>
    </row>
    <row r="66" spans="1:12" ht="18.75" customHeight="1" thickBot="1" x14ac:dyDescent="0.3">
      <c r="A66" s="56"/>
      <c r="B66" s="59"/>
      <c r="C66" s="59"/>
      <c r="D66" s="59"/>
      <c r="E66" s="100"/>
      <c r="F66" s="100"/>
      <c r="G66" s="100"/>
      <c r="H66" s="28" t="s">
        <v>181</v>
      </c>
      <c r="I66" s="29" t="s">
        <v>331</v>
      </c>
      <c r="J66" s="30" t="s">
        <v>182</v>
      </c>
      <c r="K66" s="30" t="s">
        <v>183</v>
      </c>
      <c r="L66" s="31" t="s">
        <v>184</v>
      </c>
    </row>
    <row r="67" spans="1:12" ht="31.5" x14ac:dyDescent="0.25">
      <c r="A67" s="54" t="s">
        <v>185</v>
      </c>
      <c r="B67" s="57" t="s">
        <v>186</v>
      </c>
      <c r="C67" s="57" t="s">
        <v>104</v>
      </c>
      <c r="D67" s="57" t="s">
        <v>329</v>
      </c>
      <c r="E67" s="70">
        <f>SUM(E68:E70)</f>
        <v>675879.96</v>
      </c>
      <c r="F67" s="70">
        <f>SUM(F68:F70)</f>
        <v>677591</v>
      </c>
      <c r="G67" s="70">
        <f>SUM(G68:G70)</f>
        <v>678591</v>
      </c>
      <c r="H67" s="24" t="s">
        <v>105</v>
      </c>
      <c r="I67" s="25" t="s">
        <v>331</v>
      </c>
      <c r="J67" s="26" t="s">
        <v>187</v>
      </c>
      <c r="K67" s="26" t="s">
        <v>188</v>
      </c>
      <c r="L67" s="27" t="s">
        <v>28</v>
      </c>
    </row>
    <row r="68" spans="1:12" ht="24" customHeight="1" x14ac:dyDescent="0.25">
      <c r="A68" s="55"/>
      <c r="B68" s="58"/>
      <c r="C68" s="58"/>
      <c r="D68" s="75"/>
      <c r="E68" s="101"/>
      <c r="F68" s="101"/>
      <c r="G68" s="101"/>
      <c r="H68" s="28" t="s">
        <v>109</v>
      </c>
      <c r="I68" s="29" t="s">
        <v>331</v>
      </c>
      <c r="J68" s="30" t="s">
        <v>34</v>
      </c>
      <c r="K68" s="30" t="s">
        <v>35</v>
      </c>
      <c r="L68" s="31" t="s">
        <v>148</v>
      </c>
    </row>
    <row r="69" spans="1:12" ht="31.5" x14ac:dyDescent="0.25">
      <c r="A69" s="55"/>
      <c r="B69" s="58"/>
      <c r="C69" s="58"/>
      <c r="D69" s="35" t="s">
        <v>116</v>
      </c>
      <c r="E69" s="36">
        <v>78888.960000000006</v>
      </c>
      <c r="F69" s="36">
        <v>80600</v>
      </c>
      <c r="G69" s="36">
        <v>81600</v>
      </c>
      <c r="H69" s="28" t="s">
        <v>113</v>
      </c>
      <c r="I69" s="29" t="s">
        <v>32</v>
      </c>
      <c r="J69" s="30" t="s">
        <v>22</v>
      </c>
      <c r="K69" s="30" t="s">
        <v>189</v>
      </c>
      <c r="L69" s="31" t="s">
        <v>190</v>
      </c>
    </row>
    <row r="70" spans="1:12" ht="24.75" customHeight="1" thickBot="1" x14ac:dyDescent="0.3">
      <c r="A70" s="56"/>
      <c r="B70" s="59"/>
      <c r="C70" s="59"/>
      <c r="D70" s="35" t="s">
        <v>12</v>
      </c>
      <c r="E70" s="36">
        <v>596991</v>
      </c>
      <c r="F70" s="36">
        <v>596991</v>
      </c>
      <c r="G70" s="36">
        <v>596991</v>
      </c>
      <c r="H70" s="28" t="s">
        <v>191</v>
      </c>
      <c r="I70" s="29" t="s">
        <v>331</v>
      </c>
      <c r="J70" s="30" t="s">
        <v>192</v>
      </c>
      <c r="K70" s="30" t="s">
        <v>193</v>
      </c>
      <c r="L70" s="31" t="s">
        <v>194</v>
      </c>
    </row>
    <row r="71" spans="1:12" ht="31.5" customHeight="1" x14ac:dyDescent="0.25">
      <c r="A71" s="54" t="s">
        <v>195</v>
      </c>
      <c r="B71" s="57" t="s">
        <v>196</v>
      </c>
      <c r="C71" s="57" t="s">
        <v>104</v>
      </c>
      <c r="D71" s="33" t="s">
        <v>329</v>
      </c>
      <c r="E71" s="42">
        <f>SUM(E72:E73)</f>
        <v>513243.57</v>
      </c>
      <c r="F71" s="42">
        <f>SUM(F72:F73)</f>
        <v>513186</v>
      </c>
      <c r="G71" s="42">
        <f>SUM(G72:G73)</f>
        <v>413186</v>
      </c>
      <c r="H71" s="24" t="s">
        <v>109</v>
      </c>
      <c r="I71" s="25" t="s">
        <v>331</v>
      </c>
      <c r="J71" s="26" t="s">
        <v>197</v>
      </c>
      <c r="K71" s="26" t="s">
        <v>198</v>
      </c>
      <c r="L71" s="27" t="s">
        <v>199</v>
      </c>
    </row>
    <row r="72" spans="1:12" ht="31.5" x14ac:dyDescent="0.25">
      <c r="A72" s="55"/>
      <c r="B72" s="58"/>
      <c r="C72" s="58"/>
      <c r="D72" s="35" t="s">
        <v>12</v>
      </c>
      <c r="E72" s="36">
        <v>377286</v>
      </c>
      <c r="F72" s="36">
        <v>377286</v>
      </c>
      <c r="G72" s="36">
        <v>377286</v>
      </c>
      <c r="H72" s="28" t="s">
        <v>113</v>
      </c>
      <c r="I72" s="29" t="s">
        <v>32</v>
      </c>
      <c r="J72" s="30" t="s">
        <v>164</v>
      </c>
      <c r="K72" s="30" t="s">
        <v>200</v>
      </c>
      <c r="L72" s="31" t="s">
        <v>201</v>
      </c>
    </row>
    <row r="73" spans="1:12" ht="24" customHeight="1" thickBot="1" x14ac:dyDescent="0.3">
      <c r="A73" s="56"/>
      <c r="B73" s="59"/>
      <c r="C73" s="59"/>
      <c r="D73" s="35" t="s">
        <v>116</v>
      </c>
      <c r="E73" s="36">
        <v>135957.57</v>
      </c>
      <c r="F73" s="36">
        <v>135900</v>
      </c>
      <c r="G73" s="36">
        <v>35900</v>
      </c>
      <c r="H73" s="28" t="s">
        <v>202</v>
      </c>
      <c r="I73" s="29" t="s">
        <v>331</v>
      </c>
      <c r="J73" s="30" t="s">
        <v>203</v>
      </c>
      <c r="K73" s="30" t="s">
        <v>204</v>
      </c>
      <c r="L73" s="31" t="s">
        <v>205</v>
      </c>
    </row>
    <row r="74" spans="1:12" ht="51.75" customHeight="1" thickBot="1" x14ac:dyDescent="0.3">
      <c r="A74" s="32" t="s">
        <v>206</v>
      </c>
      <c r="B74" s="33" t="s">
        <v>207</v>
      </c>
      <c r="C74" s="33" t="s">
        <v>208</v>
      </c>
      <c r="D74" s="33" t="s">
        <v>12</v>
      </c>
      <c r="E74" s="34">
        <v>285400</v>
      </c>
      <c r="F74" s="34">
        <v>308400</v>
      </c>
      <c r="G74" s="34">
        <v>308400</v>
      </c>
      <c r="H74" s="24" t="s">
        <v>209</v>
      </c>
      <c r="I74" s="25" t="s">
        <v>333</v>
      </c>
      <c r="J74" s="26" t="s">
        <v>84</v>
      </c>
      <c r="K74" s="26" t="s">
        <v>84</v>
      </c>
      <c r="L74" s="27" t="s">
        <v>84</v>
      </c>
    </row>
    <row r="75" spans="1:12" ht="63.75" thickBot="1" x14ac:dyDescent="0.3">
      <c r="A75" s="32" t="s">
        <v>210</v>
      </c>
      <c r="B75" s="33" t="s">
        <v>211</v>
      </c>
      <c r="C75" s="33" t="s">
        <v>104</v>
      </c>
      <c r="D75" s="33" t="s">
        <v>12</v>
      </c>
      <c r="E75" s="34">
        <v>364498</v>
      </c>
      <c r="F75" s="34">
        <v>1233498</v>
      </c>
      <c r="G75" s="34">
        <v>0</v>
      </c>
      <c r="H75" s="24" t="s">
        <v>77</v>
      </c>
      <c r="I75" s="25" t="s">
        <v>333</v>
      </c>
      <c r="J75" s="26" t="s">
        <v>212</v>
      </c>
      <c r="K75" s="26" t="s">
        <v>169</v>
      </c>
      <c r="L75" s="27" t="s">
        <v>20</v>
      </c>
    </row>
    <row r="76" spans="1:12" ht="48" customHeight="1" thickBot="1" x14ac:dyDescent="0.3">
      <c r="A76" s="21" t="s">
        <v>213</v>
      </c>
      <c r="B76" s="91" t="s">
        <v>214</v>
      </c>
      <c r="C76" s="92"/>
      <c r="D76" s="47"/>
      <c r="E76" s="48">
        <f>E77+E78+E79+E81+E82+E83+E84+E85+E86+E87+E89+E92+E95+E96+E97+E98</f>
        <v>3807112</v>
      </c>
      <c r="F76" s="48">
        <f>F77+F78+F79+F81+F82+F83+F84+F85+F86+F87+F89+F92+F95+F96+F97+F98</f>
        <v>6278500</v>
      </c>
      <c r="G76" s="48">
        <f>G77+G78+G79+G81+G82+G83+G84+G85+G86+G87+G89+G92+G95+G96+G97+G98</f>
        <v>16831500</v>
      </c>
      <c r="H76" s="96"/>
      <c r="I76" s="97"/>
      <c r="J76" s="97"/>
      <c r="K76" s="97"/>
      <c r="L76" s="98"/>
    </row>
    <row r="77" spans="1:12" ht="48" thickBot="1" x14ac:dyDescent="0.3">
      <c r="A77" s="32" t="s">
        <v>215</v>
      </c>
      <c r="B77" s="33" t="s">
        <v>216</v>
      </c>
      <c r="C77" s="33" t="s">
        <v>104</v>
      </c>
      <c r="D77" s="49" t="s">
        <v>12</v>
      </c>
      <c r="E77" s="50">
        <v>455429</v>
      </c>
      <c r="F77" s="50">
        <v>570000</v>
      </c>
      <c r="G77" s="50">
        <v>600000</v>
      </c>
      <c r="H77" s="24" t="s">
        <v>217</v>
      </c>
      <c r="I77" s="25" t="s">
        <v>331</v>
      </c>
      <c r="J77" s="26" t="s">
        <v>14</v>
      </c>
      <c r="K77" s="26" t="s">
        <v>218</v>
      </c>
      <c r="L77" s="27" t="s">
        <v>219</v>
      </c>
    </row>
    <row r="78" spans="1:12" ht="48" thickBot="1" x14ac:dyDescent="0.3">
      <c r="A78" s="32" t="s">
        <v>220</v>
      </c>
      <c r="B78" s="33" t="s">
        <v>221</v>
      </c>
      <c r="C78" s="33" t="s">
        <v>104</v>
      </c>
      <c r="D78" s="33" t="s">
        <v>12</v>
      </c>
      <c r="E78" s="34">
        <v>5900</v>
      </c>
      <c r="F78" s="34">
        <v>5900</v>
      </c>
      <c r="G78" s="34">
        <v>5900</v>
      </c>
      <c r="H78" s="24" t="s">
        <v>217</v>
      </c>
      <c r="I78" s="25" t="s">
        <v>331</v>
      </c>
      <c r="J78" s="26" t="s">
        <v>17</v>
      </c>
      <c r="K78" s="26" t="s">
        <v>222</v>
      </c>
      <c r="L78" s="27" t="s">
        <v>223</v>
      </c>
    </row>
    <row r="79" spans="1:12" ht="31.5" x14ac:dyDescent="0.25">
      <c r="A79" s="72" t="s">
        <v>224</v>
      </c>
      <c r="B79" s="57" t="s">
        <v>225</v>
      </c>
      <c r="C79" s="57" t="s">
        <v>104</v>
      </c>
      <c r="D79" s="57" t="s">
        <v>12</v>
      </c>
      <c r="E79" s="70">
        <f t="shared" ref="E79:G79" si="1">SUM(E80:E80)+18000</f>
        <v>18000</v>
      </c>
      <c r="F79" s="70">
        <f t="shared" si="1"/>
        <v>18000</v>
      </c>
      <c r="G79" s="70">
        <f t="shared" si="1"/>
        <v>18000</v>
      </c>
      <c r="H79" s="24" t="s">
        <v>226</v>
      </c>
      <c r="I79" s="25" t="s">
        <v>331</v>
      </c>
      <c r="J79" s="26" t="s">
        <v>20</v>
      </c>
      <c r="K79" s="26" t="s">
        <v>89</v>
      </c>
      <c r="L79" s="27" t="s">
        <v>227</v>
      </c>
    </row>
    <row r="80" spans="1:12" ht="21" customHeight="1" thickBot="1" x14ac:dyDescent="0.3">
      <c r="A80" s="76"/>
      <c r="B80" s="59"/>
      <c r="C80" s="59"/>
      <c r="D80" s="59"/>
      <c r="E80" s="71"/>
      <c r="F80" s="71"/>
      <c r="G80" s="71"/>
      <c r="H80" s="28" t="s">
        <v>228</v>
      </c>
      <c r="I80" s="29" t="s">
        <v>331</v>
      </c>
      <c r="J80" s="30" t="s">
        <v>17</v>
      </c>
      <c r="K80" s="30" t="s">
        <v>17</v>
      </c>
      <c r="L80" s="31" t="s">
        <v>17</v>
      </c>
    </row>
    <row r="81" spans="1:12" ht="35.25" customHeight="1" thickBot="1" x14ac:dyDescent="0.3">
      <c r="A81" s="32" t="s">
        <v>229</v>
      </c>
      <c r="B81" s="33" t="s">
        <v>336</v>
      </c>
      <c r="C81" s="33" t="s">
        <v>104</v>
      </c>
      <c r="D81" s="33" t="s">
        <v>12</v>
      </c>
      <c r="E81" s="34">
        <v>603950</v>
      </c>
      <c r="F81" s="34">
        <v>706000</v>
      </c>
      <c r="G81" s="34">
        <v>726000</v>
      </c>
      <c r="H81" s="24" t="s">
        <v>230</v>
      </c>
      <c r="I81" s="25" t="s">
        <v>331</v>
      </c>
      <c r="J81" s="26" t="s">
        <v>231</v>
      </c>
      <c r="K81" s="26" t="s">
        <v>231</v>
      </c>
      <c r="L81" s="27" t="s">
        <v>16</v>
      </c>
    </row>
    <row r="82" spans="1:12" ht="48" thickBot="1" x14ac:dyDescent="0.3">
      <c r="A82" s="32" t="s">
        <v>232</v>
      </c>
      <c r="B82" s="33" t="s">
        <v>233</v>
      </c>
      <c r="C82" s="33" t="s">
        <v>104</v>
      </c>
      <c r="D82" s="33" t="s">
        <v>12</v>
      </c>
      <c r="E82" s="34">
        <v>21310</v>
      </c>
      <c r="F82" s="34">
        <v>18000</v>
      </c>
      <c r="G82" s="34">
        <v>18000</v>
      </c>
      <c r="H82" s="24" t="s">
        <v>217</v>
      </c>
      <c r="I82" s="25" t="s">
        <v>331</v>
      </c>
      <c r="J82" s="26" t="s">
        <v>231</v>
      </c>
      <c r="K82" s="26" t="s">
        <v>69</v>
      </c>
      <c r="L82" s="27" t="s">
        <v>20</v>
      </c>
    </row>
    <row r="83" spans="1:12" ht="48" thickBot="1" x14ac:dyDescent="0.3">
      <c r="A83" s="32" t="s">
        <v>234</v>
      </c>
      <c r="B83" s="33" t="s">
        <v>235</v>
      </c>
      <c r="C83" s="33" t="s">
        <v>104</v>
      </c>
      <c r="D83" s="33" t="s">
        <v>12</v>
      </c>
      <c r="E83" s="34">
        <v>11200</v>
      </c>
      <c r="F83" s="34">
        <v>22100</v>
      </c>
      <c r="G83" s="34">
        <v>22100</v>
      </c>
      <c r="H83" s="24" t="s">
        <v>217</v>
      </c>
      <c r="I83" s="25" t="s">
        <v>331</v>
      </c>
      <c r="J83" s="26" t="s">
        <v>69</v>
      </c>
      <c r="K83" s="26" t="s">
        <v>236</v>
      </c>
      <c r="L83" s="27" t="s">
        <v>89</v>
      </c>
    </row>
    <row r="84" spans="1:12" ht="48" thickBot="1" x14ac:dyDescent="0.3">
      <c r="A84" s="32" t="s">
        <v>237</v>
      </c>
      <c r="B84" s="33" t="s">
        <v>238</v>
      </c>
      <c r="C84" s="33" t="s">
        <v>104</v>
      </c>
      <c r="D84" s="33" t="s">
        <v>12</v>
      </c>
      <c r="E84" s="34">
        <v>26800</v>
      </c>
      <c r="F84" s="34">
        <v>35000</v>
      </c>
      <c r="G84" s="34">
        <v>35000</v>
      </c>
      <c r="H84" s="24" t="s">
        <v>217</v>
      </c>
      <c r="I84" s="25" t="s">
        <v>331</v>
      </c>
      <c r="J84" s="26" t="s">
        <v>236</v>
      </c>
      <c r="K84" s="26" t="s">
        <v>236</v>
      </c>
      <c r="L84" s="27" t="s">
        <v>89</v>
      </c>
    </row>
    <row r="85" spans="1:12" ht="48" thickBot="1" x14ac:dyDescent="0.3">
      <c r="A85" s="32" t="s">
        <v>239</v>
      </c>
      <c r="B85" s="33" t="s">
        <v>240</v>
      </c>
      <c r="C85" s="33" t="s">
        <v>104</v>
      </c>
      <c r="D85" s="33" t="s">
        <v>12</v>
      </c>
      <c r="E85" s="34">
        <v>24500</v>
      </c>
      <c r="F85" s="34">
        <v>24500</v>
      </c>
      <c r="G85" s="34">
        <v>24500</v>
      </c>
      <c r="H85" s="24" t="s">
        <v>217</v>
      </c>
      <c r="I85" s="25" t="s">
        <v>331</v>
      </c>
      <c r="J85" s="26" t="s">
        <v>48</v>
      </c>
      <c r="K85" s="26" t="s">
        <v>48</v>
      </c>
      <c r="L85" s="27" t="s">
        <v>69</v>
      </c>
    </row>
    <row r="86" spans="1:12" ht="63.75" thickBot="1" x14ac:dyDescent="0.3">
      <c r="A86" s="32" t="s">
        <v>241</v>
      </c>
      <c r="B86" s="33" t="s">
        <v>242</v>
      </c>
      <c r="C86" s="33" t="s">
        <v>104</v>
      </c>
      <c r="D86" s="33" t="s">
        <v>12</v>
      </c>
      <c r="E86" s="34">
        <v>0</v>
      </c>
      <c r="F86" s="34">
        <v>0</v>
      </c>
      <c r="G86" s="34">
        <v>0</v>
      </c>
      <c r="H86" s="24" t="s">
        <v>217</v>
      </c>
      <c r="I86" s="25" t="s">
        <v>331</v>
      </c>
      <c r="J86" s="26" t="s">
        <v>20</v>
      </c>
      <c r="K86" s="26" t="s">
        <v>43</v>
      </c>
      <c r="L86" s="27" t="s">
        <v>231</v>
      </c>
    </row>
    <row r="87" spans="1:12" ht="47.25" customHeight="1" x14ac:dyDescent="0.25">
      <c r="A87" s="72" t="s">
        <v>243</v>
      </c>
      <c r="B87" s="57" t="s">
        <v>244</v>
      </c>
      <c r="C87" s="57" t="s">
        <v>104</v>
      </c>
      <c r="D87" s="57" t="s">
        <v>12</v>
      </c>
      <c r="E87" s="70">
        <f>SUM(E88:E88)+350000</f>
        <v>350000</v>
      </c>
      <c r="F87" s="70">
        <f>SUM(F88:F88)+450000</f>
        <v>450000</v>
      </c>
      <c r="G87" s="70">
        <f>SUM(G88:G88)+450000</f>
        <v>450000</v>
      </c>
      <c r="H87" s="24" t="s">
        <v>245</v>
      </c>
      <c r="I87" s="25" t="s">
        <v>333</v>
      </c>
      <c r="J87" s="26" t="s">
        <v>246</v>
      </c>
      <c r="K87" s="26" t="s">
        <v>246</v>
      </c>
      <c r="L87" s="27" t="s">
        <v>246</v>
      </c>
    </row>
    <row r="88" spans="1:12" ht="48" thickBot="1" x14ac:dyDescent="0.3">
      <c r="A88" s="76"/>
      <c r="B88" s="59"/>
      <c r="C88" s="59"/>
      <c r="D88" s="59"/>
      <c r="E88" s="71"/>
      <c r="F88" s="71"/>
      <c r="G88" s="71"/>
      <c r="H88" s="28" t="s">
        <v>247</v>
      </c>
      <c r="I88" s="29" t="s">
        <v>331</v>
      </c>
      <c r="J88" s="30" t="s">
        <v>248</v>
      </c>
      <c r="K88" s="30" t="s">
        <v>248</v>
      </c>
      <c r="L88" s="31" t="s">
        <v>248</v>
      </c>
    </row>
    <row r="89" spans="1:12" ht="47.25" customHeight="1" x14ac:dyDescent="0.25">
      <c r="A89" s="72" t="s">
        <v>249</v>
      </c>
      <c r="B89" s="57" t="s">
        <v>250</v>
      </c>
      <c r="C89" s="57" t="s">
        <v>26</v>
      </c>
      <c r="D89" s="33" t="s">
        <v>329</v>
      </c>
      <c r="E89" s="42">
        <f>SUM(E90:E91)</f>
        <v>559023</v>
      </c>
      <c r="F89" s="42">
        <f>SUM(F90:F91)</f>
        <v>0</v>
      </c>
      <c r="G89" s="42">
        <f>SUM(G90:G91)</f>
        <v>0</v>
      </c>
      <c r="H89" s="24" t="s">
        <v>77</v>
      </c>
      <c r="I89" s="25" t="s">
        <v>333</v>
      </c>
      <c r="J89" s="26" t="s">
        <v>251</v>
      </c>
      <c r="K89" s="26" t="s">
        <v>20</v>
      </c>
      <c r="L89" s="27" t="s">
        <v>20</v>
      </c>
    </row>
    <row r="90" spans="1:12" ht="31.5" customHeight="1" x14ac:dyDescent="0.25">
      <c r="A90" s="73"/>
      <c r="B90" s="58"/>
      <c r="C90" s="58"/>
      <c r="D90" s="35" t="s">
        <v>12</v>
      </c>
      <c r="E90" s="36">
        <v>99146</v>
      </c>
      <c r="F90" s="36">
        <v>0</v>
      </c>
      <c r="G90" s="36">
        <v>0</v>
      </c>
      <c r="H90" s="62" t="s">
        <v>252</v>
      </c>
      <c r="I90" s="64" t="s">
        <v>333</v>
      </c>
      <c r="J90" s="66" t="s">
        <v>16</v>
      </c>
      <c r="K90" s="66" t="s">
        <v>20</v>
      </c>
      <c r="L90" s="68" t="s">
        <v>20</v>
      </c>
    </row>
    <row r="91" spans="1:12" ht="16.5" thickBot="1" x14ac:dyDescent="0.3">
      <c r="A91" s="76"/>
      <c r="B91" s="59"/>
      <c r="C91" s="59"/>
      <c r="D91" s="35" t="s">
        <v>36</v>
      </c>
      <c r="E91" s="36">
        <v>459877</v>
      </c>
      <c r="F91" s="36">
        <v>0</v>
      </c>
      <c r="G91" s="36">
        <v>0</v>
      </c>
      <c r="H91" s="81"/>
      <c r="I91" s="84"/>
      <c r="J91" s="77"/>
      <c r="K91" s="77"/>
      <c r="L91" s="78"/>
    </row>
    <row r="92" spans="1:12" ht="47.25" customHeight="1" x14ac:dyDescent="0.25">
      <c r="A92" s="72" t="s">
        <v>253</v>
      </c>
      <c r="B92" s="57" t="s">
        <v>254</v>
      </c>
      <c r="C92" s="57" t="s">
        <v>104</v>
      </c>
      <c r="D92" s="33" t="s">
        <v>329</v>
      </c>
      <c r="E92" s="42">
        <f>SUM(E93:E94)</f>
        <v>1700000</v>
      </c>
      <c r="F92" s="42">
        <f>SUM(F93:F94)</f>
        <v>3400000</v>
      </c>
      <c r="G92" s="42">
        <f>SUM(G93:G94)</f>
        <v>13103000</v>
      </c>
      <c r="H92" s="24" t="s">
        <v>255</v>
      </c>
      <c r="I92" s="25" t="s">
        <v>331</v>
      </c>
      <c r="J92" s="26" t="s">
        <v>256</v>
      </c>
      <c r="K92" s="26" t="s">
        <v>248</v>
      </c>
      <c r="L92" s="27" t="s">
        <v>257</v>
      </c>
    </row>
    <row r="93" spans="1:12" ht="15.75" x14ac:dyDescent="0.25">
      <c r="A93" s="73"/>
      <c r="B93" s="58"/>
      <c r="C93" s="58"/>
      <c r="D93" s="35" t="s">
        <v>261</v>
      </c>
      <c r="E93" s="36">
        <v>500000</v>
      </c>
      <c r="F93" s="36">
        <v>1000000</v>
      </c>
      <c r="G93" s="36">
        <v>8000000</v>
      </c>
      <c r="H93" s="62" t="s">
        <v>258</v>
      </c>
      <c r="I93" s="64" t="s">
        <v>331</v>
      </c>
      <c r="J93" s="66" t="s">
        <v>53</v>
      </c>
      <c r="K93" s="66" t="s">
        <v>259</v>
      </c>
      <c r="L93" s="68" t="s">
        <v>260</v>
      </c>
    </row>
    <row r="94" spans="1:12" ht="16.5" thickBot="1" x14ac:dyDescent="0.3">
      <c r="A94" s="76"/>
      <c r="B94" s="59"/>
      <c r="C94" s="59"/>
      <c r="D94" s="35" t="s">
        <v>12</v>
      </c>
      <c r="E94" s="36">
        <v>1200000</v>
      </c>
      <c r="F94" s="36">
        <v>2400000</v>
      </c>
      <c r="G94" s="36">
        <v>5103000</v>
      </c>
      <c r="H94" s="81"/>
      <c r="I94" s="84"/>
      <c r="J94" s="77"/>
      <c r="K94" s="77"/>
      <c r="L94" s="78"/>
    </row>
    <row r="95" spans="1:12" ht="32.25" thickBot="1" x14ac:dyDescent="0.3">
      <c r="A95" s="32" t="s">
        <v>262</v>
      </c>
      <c r="B95" s="33" t="s">
        <v>263</v>
      </c>
      <c r="C95" s="33" t="s">
        <v>264</v>
      </c>
      <c r="D95" s="33" t="s">
        <v>12</v>
      </c>
      <c r="E95" s="34">
        <v>0</v>
      </c>
      <c r="F95" s="34">
        <v>1000000</v>
      </c>
      <c r="G95" s="34">
        <v>1800000</v>
      </c>
      <c r="H95" s="24" t="s">
        <v>77</v>
      </c>
      <c r="I95" s="25" t="s">
        <v>333</v>
      </c>
      <c r="J95" s="26" t="s">
        <v>20</v>
      </c>
      <c r="K95" s="26" t="s">
        <v>78</v>
      </c>
      <c r="L95" s="27" t="s">
        <v>212</v>
      </c>
    </row>
    <row r="96" spans="1:12" ht="48" thickBot="1" x14ac:dyDescent="0.3">
      <c r="A96" s="32" t="s">
        <v>265</v>
      </c>
      <c r="B96" s="33" t="s">
        <v>266</v>
      </c>
      <c r="C96" s="33" t="s">
        <v>104</v>
      </c>
      <c r="D96" s="33" t="s">
        <v>12</v>
      </c>
      <c r="E96" s="34">
        <v>21000</v>
      </c>
      <c r="F96" s="34">
        <v>21000</v>
      </c>
      <c r="G96" s="34">
        <v>21000</v>
      </c>
      <c r="H96" s="24" t="s">
        <v>217</v>
      </c>
      <c r="I96" s="25" t="s">
        <v>331</v>
      </c>
      <c r="J96" s="26" t="s">
        <v>48</v>
      </c>
      <c r="K96" s="26" t="s">
        <v>48</v>
      </c>
      <c r="L96" s="27" t="s">
        <v>48</v>
      </c>
    </row>
    <row r="97" spans="1:12" ht="32.25" thickBot="1" x14ac:dyDescent="0.3">
      <c r="A97" s="32" t="s">
        <v>267</v>
      </c>
      <c r="B97" s="33" t="s">
        <v>268</v>
      </c>
      <c r="C97" s="33" t="s">
        <v>104</v>
      </c>
      <c r="D97" s="33" t="s">
        <v>12</v>
      </c>
      <c r="E97" s="34">
        <v>0</v>
      </c>
      <c r="F97" s="34">
        <v>0</v>
      </c>
      <c r="G97" s="34">
        <v>0</v>
      </c>
      <c r="H97" s="24" t="s">
        <v>269</v>
      </c>
      <c r="I97" s="25" t="s">
        <v>331</v>
      </c>
      <c r="J97" s="26" t="s">
        <v>43</v>
      </c>
      <c r="K97" s="26" t="s">
        <v>20</v>
      </c>
      <c r="L97" s="27" t="s">
        <v>20</v>
      </c>
    </row>
    <row r="98" spans="1:12" ht="48" thickBot="1" x14ac:dyDescent="0.3">
      <c r="A98" s="32" t="s">
        <v>270</v>
      </c>
      <c r="B98" s="33" t="s">
        <v>271</v>
      </c>
      <c r="C98" s="33" t="s">
        <v>104</v>
      </c>
      <c r="D98" s="33" t="s">
        <v>12</v>
      </c>
      <c r="E98" s="34">
        <v>10000</v>
      </c>
      <c r="F98" s="34">
        <v>8000</v>
      </c>
      <c r="G98" s="34">
        <v>8000</v>
      </c>
      <c r="H98" s="24" t="s">
        <v>217</v>
      </c>
      <c r="I98" s="25" t="s">
        <v>331</v>
      </c>
      <c r="J98" s="26" t="s">
        <v>236</v>
      </c>
      <c r="K98" s="26" t="s">
        <v>227</v>
      </c>
      <c r="L98" s="27" t="s">
        <v>272</v>
      </c>
    </row>
    <row r="99" spans="1:12" ht="32.25" customHeight="1" thickBot="1" x14ac:dyDescent="0.3">
      <c r="A99" s="21" t="s">
        <v>273</v>
      </c>
      <c r="B99" s="91" t="s">
        <v>274</v>
      </c>
      <c r="C99" s="92"/>
      <c r="D99" s="22"/>
      <c r="E99" s="23">
        <f>E100+E101+E102+E103+E104+E107+E109+E110</f>
        <v>2367159</v>
      </c>
      <c r="F99" s="23">
        <f>F100+F101+F102+F103+F104+F107+F109+F110</f>
        <v>3439284</v>
      </c>
      <c r="G99" s="23">
        <f>G100+G101+G102+G103+G104+G107+G109+G110</f>
        <v>1050000</v>
      </c>
      <c r="H99" s="96"/>
      <c r="I99" s="97"/>
      <c r="J99" s="97"/>
      <c r="K99" s="97"/>
      <c r="L99" s="98"/>
    </row>
    <row r="100" spans="1:12" ht="91.5" customHeight="1" thickBot="1" x14ac:dyDescent="0.3">
      <c r="A100" s="32" t="s">
        <v>275</v>
      </c>
      <c r="B100" s="33" t="s">
        <v>337</v>
      </c>
      <c r="C100" s="33" t="s">
        <v>75</v>
      </c>
      <c r="D100" s="33" t="s">
        <v>12</v>
      </c>
      <c r="E100" s="34">
        <v>141353</v>
      </c>
      <c r="F100" s="34">
        <v>130000</v>
      </c>
      <c r="G100" s="34">
        <v>130000</v>
      </c>
      <c r="H100" s="24" t="s">
        <v>276</v>
      </c>
      <c r="I100" s="25" t="s">
        <v>331</v>
      </c>
      <c r="J100" s="26" t="s">
        <v>277</v>
      </c>
      <c r="K100" s="26" t="s">
        <v>277</v>
      </c>
      <c r="L100" s="27" t="s">
        <v>20</v>
      </c>
    </row>
    <row r="101" spans="1:12" ht="88.5" customHeight="1" thickBot="1" x14ac:dyDescent="0.3">
      <c r="A101" s="32" t="s">
        <v>278</v>
      </c>
      <c r="B101" s="33" t="s">
        <v>279</v>
      </c>
      <c r="C101" s="33" t="s">
        <v>26</v>
      </c>
      <c r="D101" s="35" t="s">
        <v>12</v>
      </c>
      <c r="E101" s="36">
        <v>500000</v>
      </c>
      <c r="F101" s="36">
        <v>368000</v>
      </c>
      <c r="G101" s="36">
        <v>0</v>
      </c>
      <c r="H101" s="24" t="s">
        <v>77</v>
      </c>
      <c r="I101" s="25" t="s">
        <v>331</v>
      </c>
      <c r="J101" s="26" t="s">
        <v>280</v>
      </c>
      <c r="K101" s="26" t="s">
        <v>20</v>
      </c>
      <c r="L101" s="27" t="s">
        <v>20</v>
      </c>
    </row>
    <row r="102" spans="1:12" ht="69" customHeight="1" thickBot="1" x14ac:dyDescent="0.3">
      <c r="A102" s="32" t="s">
        <v>281</v>
      </c>
      <c r="B102" s="33" t="s">
        <v>282</v>
      </c>
      <c r="C102" s="33" t="s">
        <v>75</v>
      </c>
      <c r="D102" s="33" t="s">
        <v>12</v>
      </c>
      <c r="E102" s="34">
        <v>400000</v>
      </c>
      <c r="F102" s="34">
        <v>400000</v>
      </c>
      <c r="G102" s="34">
        <v>600000</v>
      </c>
      <c r="H102" s="24" t="s">
        <v>283</v>
      </c>
      <c r="I102" s="25" t="s">
        <v>331</v>
      </c>
      <c r="J102" s="51">
        <v>20</v>
      </c>
      <c r="K102" s="26" t="s">
        <v>78</v>
      </c>
      <c r="L102" s="27" t="s">
        <v>20</v>
      </c>
    </row>
    <row r="103" spans="1:12" ht="70.5" customHeight="1" thickBot="1" x14ac:dyDescent="0.3">
      <c r="A103" s="32" t="s">
        <v>284</v>
      </c>
      <c r="B103" s="33" t="s">
        <v>285</v>
      </c>
      <c r="C103" s="33" t="s">
        <v>75</v>
      </c>
      <c r="D103" s="33" t="s">
        <v>12</v>
      </c>
      <c r="E103" s="34">
        <v>170000</v>
      </c>
      <c r="F103" s="34">
        <v>170000</v>
      </c>
      <c r="G103" s="34">
        <v>170000</v>
      </c>
      <c r="H103" s="24" t="s">
        <v>286</v>
      </c>
      <c r="I103" s="25" t="s">
        <v>331</v>
      </c>
      <c r="J103" s="51">
        <v>8</v>
      </c>
      <c r="K103" s="26" t="s">
        <v>272</v>
      </c>
      <c r="L103" s="27" t="s">
        <v>20</v>
      </c>
    </row>
    <row r="104" spans="1:12" ht="68.25" customHeight="1" x14ac:dyDescent="0.25">
      <c r="A104" s="72" t="s">
        <v>287</v>
      </c>
      <c r="B104" s="57" t="s">
        <v>288</v>
      </c>
      <c r="C104" s="57" t="s">
        <v>26</v>
      </c>
      <c r="D104" s="33" t="s">
        <v>329</v>
      </c>
      <c r="E104" s="42">
        <f>SUM(E105:E106)</f>
        <v>74731</v>
      </c>
      <c r="F104" s="42">
        <f>SUM(F105:F106)</f>
        <v>0</v>
      </c>
      <c r="G104" s="42">
        <f>SUM(G105:G106)</f>
        <v>0</v>
      </c>
      <c r="H104" s="24" t="s">
        <v>77</v>
      </c>
      <c r="I104" s="25" t="s">
        <v>333</v>
      </c>
      <c r="J104" s="26" t="s">
        <v>277</v>
      </c>
      <c r="K104" s="26" t="s">
        <v>20</v>
      </c>
      <c r="L104" s="27" t="s">
        <v>20</v>
      </c>
    </row>
    <row r="105" spans="1:12" ht="32.25" customHeight="1" x14ac:dyDescent="0.25">
      <c r="A105" s="73"/>
      <c r="B105" s="58"/>
      <c r="C105" s="58"/>
      <c r="D105" s="35" t="s">
        <v>12</v>
      </c>
      <c r="E105" s="36">
        <v>11210</v>
      </c>
      <c r="F105" s="36">
        <v>0</v>
      </c>
      <c r="G105" s="36">
        <v>0</v>
      </c>
      <c r="H105" s="62" t="s">
        <v>289</v>
      </c>
      <c r="I105" s="64" t="s">
        <v>332</v>
      </c>
      <c r="J105" s="66" t="s">
        <v>290</v>
      </c>
      <c r="K105" s="66" t="s">
        <v>20</v>
      </c>
      <c r="L105" s="68" t="s">
        <v>20</v>
      </c>
    </row>
    <row r="106" spans="1:12" ht="29.25" customHeight="1" thickBot="1" x14ac:dyDescent="0.3">
      <c r="A106" s="76"/>
      <c r="B106" s="59"/>
      <c r="C106" s="59"/>
      <c r="D106" s="35" t="s">
        <v>36</v>
      </c>
      <c r="E106" s="36">
        <v>63521</v>
      </c>
      <c r="F106" s="36">
        <v>0</v>
      </c>
      <c r="G106" s="36">
        <v>0</v>
      </c>
      <c r="H106" s="81"/>
      <c r="I106" s="84"/>
      <c r="J106" s="77"/>
      <c r="K106" s="77"/>
      <c r="L106" s="78"/>
    </row>
    <row r="107" spans="1:12" ht="31.5" x14ac:dyDescent="0.25">
      <c r="A107" s="72" t="s">
        <v>291</v>
      </c>
      <c r="B107" s="57" t="s">
        <v>292</v>
      </c>
      <c r="C107" s="57" t="s">
        <v>75</v>
      </c>
      <c r="D107" s="57" t="s">
        <v>12</v>
      </c>
      <c r="E107" s="70">
        <f>SUM(E108:E108)+500000</f>
        <v>500000</v>
      </c>
      <c r="F107" s="70">
        <f>SUM(F108:F108)+2221284</f>
        <v>2221284</v>
      </c>
      <c r="G107" s="70">
        <f>SUM(G108:G108)</f>
        <v>0</v>
      </c>
      <c r="H107" s="24" t="s">
        <v>77</v>
      </c>
      <c r="I107" s="25" t="s">
        <v>333</v>
      </c>
      <c r="J107" s="26" t="s">
        <v>212</v>
      </c>
      <c r="K107" s="26" t="s">
        <v>293</v>
      </c>
      <c r="L107" s="27" t="s">
        <v>20</v>
      </c>
    </row>
    <row r="108" spans="1:12" ht="32.25" thickBot="1" x14ac:dyDescent="0.3">
      <c r="A108" s="76"/>
      <c r="B108" s="59"/>
      <c r="C108" s="59"/>
      <c r="D108" s="59"/>
      <c r="E108" s="71"/>
      <c r="F108" s="71"/>
      <c r="G108" s="71"/>
      <c r="H108" s="28" t="s">
        <v>289</v>
      </c>
      <c r="I108" s="29" t="s">
        <v>332</v>
      </c>
      <c r="J108" s="30" t="s">
        <v>20</v>
      </c>
      <c r="K108" s="30" t="s">
        <v>294</v>
      </c>
      <c r="L108" s="31" t="s">
        <v>20</v>
      </c>
    </row>
    <row r="109" spans="1:12" ht="48" thickBot="1" x14ac:dyDescent="0.3">
      <c r="A109" s="32" t="s">
        <v>295</v>
      </c>
      <c r="B109" s="33" t="s">
        <v>296</v>
      </c>
      <c r="C109" s="33" t="s">
        <v>75</v>
      </c>
      <c r="D109" s="33" t="s">
        <v>12</v>
      </c>
      <c r="E109" s="34">
        <v>150000</v>
      </c>
      <c r="F109" s="34">
        <v>150000</v>
      </c>
      <c r="G109" s="34">
        <v>150000</v>
      </c>
      <c r="H109" s="24" t="s">
        <v>76</v>
      </c>
      <c r="I109" s="25" t="s">
        <v>331</v>
      </c>
      <c r="J109" s="26" t="s">
        <v>222</v>
      </c>
      <c r="K109" s="26" t="s">
        <v>14</v>
      </c>
      <c r="L109" s="27" t="s">
        <v>20</v>
      </c>
    </row>
    <row r="110" spans="1:12" ht="39" customHeight="1" x14ac:dyDescent="0.25">
      <c r="A110" s="72" t="s">
        <v>297</v>
      </c>
      <c r="B110" s="57" t="s">
        <v>298</v>
      </c>
      <c r="C110" s="57" t="s">
        <v>26</v>
      </c>
      <c r="D110" s="33" t="s">
        <v>329</v>
      </c>
      <c r="E110" s="42">
        <f>SUM(E111:E112)</f>
        <v>431075</v>
      </c>
      <c r="F110" s="42">
        <f>SUM(F111:F112)</f>
        <v>0</v>
      </c>
      <c r="G110" s="42">
        <f>SUM(G111:G112)</f>
        <v>0</v>
      </c>
      <c r="H110" s="24" t="s">
        <v>299</v>
      </c>
      <c r="I110" s="25" t="s">
        <v>332</v>
      </c>
      <c r="J110" s="26" t="s">
        <v>300</v>
      </c>
      <c r="K110" s="26" t="s">
        <v>20</v>
      </c>
      <c r="L110" s="27" t="s">
        <v>20</v>
      </c>
    </row>
    <row r="111" spans="1:12" ht="21" customHeight="1" x14ac:dyDescent="0.25">
      <c r="A111" s="73"/>
      <c r="B111" s="58"/>
      <c r="C111" s="58"/>
      <c r="D111" s="35" t="s">
        <v>12</v>
      </c>
      <c r="E111" s="36">
        <v>241442</v>
      </c>
      <c r="F111" s="36">
        <v>0</v>
      </c>
      <c r="G111" s="36">
        <v>0</v>
      </c>
      <c r="H111" s="62" t="s">
        <v>77</v>
      </c>
      <c r="I111" s="64" t="s">
        <v>333</v>
      </c>
      <c r="J111" s="66" t="s">
        <v>301</v>
      </c>
      <c r="K111" s="66" t="s">
        <v>20</v>
      </c>
      <c r="L111" s="68" t="s">
        <v>20</v>
      </c>
    </row>
    <row r="112" spans="1:12" ht="26.25" customHeight="1" thickBot="1" x14ac:dyDescent="0.3">
      <c r="A112" s="76"/>
      <c r="B112" s="59"/>
      <c r="C112" s="59"/>
      <c r="D112" s="35" t="s">
        <v>36</v>
      </c>
      <c r="E112" s="36">
        <v>189633</v>
      </c>
      <c r="F112" s="36">
        <v>0</v>
      </c>
      <c r="G112" s="36">
        <v>0</v>
      </c>
      <c r="H112" s="81"/>
      <c r="I112" s="84"/>
      <c r="J112" s="77"/>
      <c r="K112" s="77"/>
      <c r="L112" s="78"/>
    </row>
    <row r="113" spans="1:12" ht="48" customHeight="1" thickBot="1" x14ac:dyDescent="0.3">
      <c r="A113" s="18" t="s">
        <v>302</v>
      </c>
      <c r="B113" s="89" t="s">
        <v>303</v>
      </c>
      <c r="C113" s="90"/>
      <c r="D113" s="19"/>
      <c r="E113" s="20">
        <f t="shared" ref="E113:G113" si="2">SUM(E114:E114)</f>
        <v>927967</v>
      </c>
      <c r="F113" s="20">
        <f t="shared" si="2"/>
        <v>21040</v>
      </c>
      <c r="G113" s="20">
        <f t="shared" si="2"/>
        <v>1298</v>
      </c>
      <c r="H113" s="93"/>
      <c r="I113" s="94"/>
      <c r="J113" s="94"/>
      <c r="K113" s="94"/>
      <c r="L113" s="95"/>
    </row>
    <row r="114" spans="1:12" ht="63.75" customHeight="1" thickBot="1" x14ac:dyDescent="0.3">
      <c r="A114" s="21" t="s">
        <v>304</v>
      </c>
      <c r="B114" s="91" t="s">
        <v>305</v>
      </c>
      <c r="C114" s="92"/>
      <c r="D114" s="22"/>
      <c r="E114" s="23">
        <f>E115+E118+E121+E124+E126</f>
        <v>927967</v>
      </c>
      <c r="F114" s="23">
        <f>F115+F118+F121+F124+F126</f>
        <v>21040</v>
      </c>
      <c r="G114" s="23">
        <f>G115+G118+G121+G124+G126</f>
        <v>1298</v>
      </c>
      <c r="H114" s="96"/>
      <c r="I114" s="97"/>
      <c r="J114" s="97"/>
      <c r="K114" s="97"/>
      <c r="L114" s="98"/>
    </row>
    <row r="115" spans="1:12" ht="51" customHeight="1" x14ac:dyDescent="0.25">
      <c r="A115" s="72" t="s">
        <v>306</v>
      </c>
      <c r="B115" s="57" t="s">
        <v>307</v>
      </c>
      <c r="C115" s="57" t="s">
        <v>26</v>
      </c>
      <c r="D115" s="33" t="s">
        <v>329</v>
      </c>
      <c r="E115" s="42">
        <f>SUM(E116:E117)</f>
        <v>309664</v>
      </c>
      <c r="F115" s="42">
        <f>SUM(F116:F117)</f>
        <v>0</v>
      </c>
      <c r="G115" s="42">
        <f>SUM(G116:G117)</f>
        <v>0</v>
      </c>
      <c r="H115" s="24" t="s">
        <v>308</v>
      </c>
      <c r="I115" s="25" t="s">
        <v>331</v>
      </c>
      <c r="J115" s="26" t="s">
        <v>20</v>
      </c>
      <c r="K115" s="26" t="s">
        <v>309</v>
      </c>
      <c r="L115" s="27" t="s">
        <v>20</v>
      </c>
    </row>
    <row r="116" spans="1:12" ht="21.75" customHeight="1" x14ac:dyDescent="0.25">
      <c r="A116" s="73"/>
      <c r="B116" s="58"/>
      <c r="C116" s="58"/>
      <c r="D116" s="35" t="s">
        <v>12</v>
      </c>
      <c r="E116" s="36">
        <v>45700</v>
      </c>
      <c r="F116" s="36">
        <v>0</v>
      </c>
      <c r="G116" s="36">
        <v>0</v>
      </c>
      <c r="H116" s="62" t="s">
        <v>77</v>
      </c>
      <c r="I116" s="64" t="s">
        <v>333</v>
      </c>
      <c r="J116" s="66" t="s">
        <v>88</v>
      </c>
      <c r="K116" s="66" t="s">
        <v>89</v>
      </c>
      <c r="L116" s="68" t="s">
        <v>20</v>
      </c>
    </row>
    <row r="117" spans="1:12" ht="23.25" customHeight="1" thickBot="1" x14ac:dyDescent="0.3">
      <c r="A117" s="76"/>
      <c r="B117" s="59"/>
      <c r="C117" s="59"/>
      <c r="D117" s="35" t="s">
        <v>36</v>
      </c>
      <c r="E117" s="36">
        <v>263964</v>
      </c>
      <c r="F117" s="36">
        <v>0</v>
      </c>
      <c r="G117" s="36">
        <v>0</v>
      </c>
      <c r="H117" s="81"/>
      <c r="I117" s="84"/>
      <c r="J117" s="77"/>
      <c r="K117" s="77"/>
      <c r="L117" s="78"/>
    </row>
    <row r="118" spans="1:12" ht="28.5" customHeight="1" x14ac:dyDescent="0.25">
      <c r="A118" s="72" t="s">
        <v>310</v>
      </c>
      <c r="B118" s="57" t="s">
        <v>311</v>
      </c>
      <c r="C118" s="57" t="s">
        <v>26</v>
      </c>
      <c r="D118" s="33" t="s">
        <v>329</v>
      </c>
      <c r="E118" s="42">
        <f>SUM(E119:E120)</f>
        <v>103191</v>
      </c>
      <c r="F118" s="42">
        <f>SUM(F119:F120)</f>
        <v>0</v>
      </c>
      <c r="G118" s="42">
        <f>SUM(G119:G120)</f>
        <v>0</v>
      </c>
      <c r="H118" s="24" t="s">
        <v>77</v>
      </c>
      <c r="I118" s="25" t="s">
        <v>333</v>
      </c>
      <c r="J118" s="26" t="s">
        <v>88</v>
      </c>
      <c r="K118" s="26" t="s">
        <v>20</v>
      </c>
      <c r="L118" s="27" t="s">
        <v>20</v>
      </c>
    </row>
    <row r="119" spans="1:12" ht="17.25" customHeight="1" x14ac:dyDescent="0.25">
      <c r="A119" s="73"/>
      <c r="B119" s="58"/>
      <c r="C119" s="58"/>
      <c r="D119" s="35" t="s">
        <v>12</v>
      </c>
      <c r="E119" s="36">
        <v>15479</v>
      </c>
      <c r="F119" s="36">
        <v>0</v>
      </c>
      <c r="G119" s="36">
        <v>0</v>
      </c>
      <c r="H119" s="62" t="s">
        <v>312</v>
      </c>
      <c r="I119" s="64" t="s">
        <v>331</v>
      </c>
      <c r="J119" s="66" t="s">
        <v>251</v>
      </c>
      <c r="K119" s="66" t="s">
        <v>20</v>
      </c>
      <c r="L119" s="68" t="s">
        <v>20</v>
      </c>
    </row>
    <row r="120" spans="1:12" ht="16.5" thickBot="1" x14ac:dyDescent="0.3">
      <c r="A120" s="76"/>
      <c r="B120" s="59"/>
      <c r="C120" s="59"/>
      <c r="D120" s="35" t="s">
        <v>36</v>
      </c>
      <c r="E120" s="36">
        <v>87712</v>
      </c>
      <c r="F120" s="36">
        <v>0</v>
      </c>
      <c r="G120" s="36">
        <v>0</v>
      </c>
      <c r="H120" s="81"/>
      <c r="I120" s="84"/>
      <c r="J120" s="77"/>
      <c r="K120" s="77"/>
      <c r="L120" s="78"/>
    </row>
    <row r="121" spans="1:12" ht="21.75" customHeight="1" x14ac:dyDescent="0.25">
      <c r="A121" s="72" t="s">
        <v>313</v>
      </c>
      <c r="B121" s="57" t="s">
        <v>314</v>
      </c>
      <c r="C121" s="57" t="s">
        <v>26</v>
      </c>
      <c r="D121" s="33" t="s">
        <v>329</v>
      </c>
      <c r="E121" s="42">
        <f t="shared" ref="E121:G121" si="3">SUM(E122:E123)</f>
        <v>26000</v>
      </c>
      <c r="F121" s="42">
        <f t="shared" si="3"/>
        <v>0</v>
      </c>
      <c r="G121" s="42">
        <f t="shared" si="3"/>
        <v>0</v>
      </c>
      <c r="H121" s="79" t="s">
        <v>77</v>
      </c>
      <c r="I121" s="82" t="s">
        <v>333</v>
      </c>
      <c r="J121" s="85" t="s">
        <v>88</v>
      </c>
      <c r="K121" s="85" t="s">
        <v>20</v>
      </c>
      <c r="L121" s="87" t="s">
        <v>20</v>
      </c>
    </row>
    <row r="122" spans="1:12" ht="15.75" x14ac:dyDescent="0.25">
      <c r="A122" s="73"/>
      <c r="B122" s="58"/>
      <c r="C122" s="58"/>
      <c r="D122" s="35" t="s">
        <v>12</v>
      </c>
      <c r="E122" s="36">
        <v>3900</v>
      </c>
      <c r="F122" s="36">
        <v>0</v>
      </c>
      <c r="G122" s="36">
        <v>0</v>
      </c>
      <c r="H122" s="80"/>
      <c r="I122" s="83"/>
      <c r="J122" s="86"/>
      <c r="K122" s="86"/>
      <c r="L122" s="88"/>
    </row>
    <row r="123" spans="1:12" ht="16.5" thickBot="1" x14ac:dyDescent="0.3">
      <c r="A123" s="76"/>
      <c r="B123" s="59"/>
      <c r="C123" s="59"/>
      <c r="D123" s="35" t="s">
        <v>36</v>
      </c>
      <c r="E123" s="36">
        <v>22100</v>
      </c>
      <c r="F123" s="36">
        <v>0</v>
      </c>
      <c r="G123" s="36">
        <v>0</v>
      </c>
      <c r="H123" s="81"/>
      <c r="I123" s="84"/>
      <c r="J123" s="77"/>
      <c r="K123" s="77"/>
      <c r="L123" s="78"/>
    </row>
    <row r="124" spans="1:12" ht="45" customHeight="1" x14ac:dyDescent="0.25">
      <c r="A124" s="72" t="s">
        <v>315</v>
      </c>
      <c r="B124" s="57" t="s">
        <v>316</v>
      </c>
      <c r="C124" s="57" t="s">
        <v>26</v>
      </c>
      <c r="D124" s="57" t="s">
        <v>36</v>
      </c>
      <c r="E124" s="70">
        <f>SUM(E125:E125)+236682</f>
        <v>236682</v>
      </c>
      <c r="F124" s="70">
        <f>SUM(F125:F125)</f>
        <v>0</v>
      </c>
      <c r="G124" s="70">
        <f>SUM(G125:G125)</f>
        <v>0</v>
      </c>
      <c r="H124" s="24" t="s">
        <v>77</v>
      </c>
      <c r="I124" s="25" t="s">
        <v>333</v>
      </c>
      <c r="J124" s="26" t="s">
        <v>277</v>
      </c>
      <c r="K124" s="26" t="s">
        <v>20</v>
      </c>
      <c r="L124" s="27" t="s">
        <v>20</v>
      </c>
    </row>
    <row r="125" spans="1:12" ht="44.25" customHeight="1" thickBot="1" x14ac:dyDescent="0.3">
      <c r="A125" s="76"/>
      <c r="B125" s="59"/>
      <c r="C125" s="59"/>
      <c r="D125" s="59"/>
      <c r="E125" s="71"/>
      <c r="F125" s="71"/>
      <c r="G125" s="71"/>
      <c r="H125" s="28" t="s">
        <v>317</v>
      </c>
      <c r="I125" s="29" t="s">
        <v>331</v>
      </c>
      <c r="J125" s="30" t="s">
        <v>222</v>
      </c>
      <c r="K125" s="30" t="s">
        <v>20</v>
      </c>
      <c r="L125" s="31" t="s">
        <v>20</v>
      </c>
    </row>
    <row r="126" spans="1:12" ht="31.5" x14ac:dyDescent="0.25">
      <c r="A126" s="72" t="s">
        <v>318</v>
      </c>
      <c r="B126" s="57" t="s">
        <v>338</v>
      </c>
      <c r="C126" s="57" t="s">
        <v>26</v>
      </c>
      <c r="D126" s="33" t="s">
        <v>329</v>
      </c>
      <c r="E126" s="42">
        <f>SUM(E127:E128)</f>
        <v>252430</v>
      </c>
      <c r="F126" s="42">
        <f>SUM(F127:F128)</f>
        <v>21040</v>
      </c>
      <c r="G126" s="42">
        <f>SUM(G127:G128)</f>
        <v>1298</v>
      </c>
      <c r="H126" s="24" t="s">
        <v>319</v>
      </c>
      <c r="I126" s="25" t="s">
        <v>333</v>
      </c>
      <c r="J126" s="26" t="s">
        <v>89</v>
      </c>
      <c r="K126" s="26" t="s">
        <v>88</v>
      </c>
      <c r="L126" s="27" t="s">
        <v>20</v>
      </c>
    </row>
    <row r="127" spans="1:12" ht="15.75" x14ac:dyDescent="0.25">
      <c r="A127" s="73"/>
      <c r="B127" s="58"/>
      <c r="C127" s="58"/>
      <c r="D127" s="35" t="s">
        <v>12</v>
      </c>
      <c r="E127" s="36">
        <v>15729</v>
      </c>
      <c r="F127" s="36">
        <v>21040</v>
      </c>
      <c r="G127" s="36">
        <v>1298</v>
      </c>
      <c r="H127" s="62" t="s">
        <v>320</v>
      </c>
      <c r="I127" s="64" t="s">
        <v>331</v>
      </c>
      <c r="J127" s="66" t="s">
        <v>43</v>
      </c>
      <c r="K127" s="66" t="s">
        <v>20</v>
      </c>
      <c r="L127" s="68" t="s">
        <v>20</v>
      </c>
    </row>
    <row r="128" spans="1:12" ht="16.5" thickBot="1" x14ac:dyDescent="0.3">
      <c r="A128" s="74"/>
      <c r="B128" s="75"/>
      <c r="C128" s="75"/>
      <c r="D128" s="52" t="s">
        <v>36</v>
      </c>
      <c r="E128" s="53">
        <v>236701</v>
      </c>
      <c r="F128" s="53">
        <v>0</v>
      </c>
      <c r="G128" s="53">
        <v>0</v>
      </c>
      <c r="H128" s="63"/>
      <c r="I128" s="65"/>
      <c r="J128" s="67"/>
      <c r="K128" s="67"/>
      <c r="L128" s="69"/>
    </row>
    <row r="129" spans="1:12" s="1" customFormat="1" ht="15.75" x14ac:dyDescent="0.25">
      <c r="A129" s="6"/>
      <c r="B129" s="11"/>
      <c r="C129" s="11"/>
      <c r="D129" s="6"/>
      <c r="E129" s="9"/>
      <c r="F129" s="9"/>
      <c r="G129" s="9"/>
      <c r="H129" s="12"/>
      <c r="I129" s="10"/>
      <c r="J129" s="4"/>
      <c r="K129" s="4"/>
      <c r="L129" s="4"/>
    </row>
    <row r="130" spans="1:12" s="1" customFormat="1" ht="15.75" x14ac:dyDescent="0.25">
      <c r="A130" s="2"/>
      <c r="B130" s="7"/>
      <c r="C130" s="2"/>
      <c r="D130" s="2"/>
      <c r="E130" s="3"/>
      <c r="F130" s="3" t="s">
        <v>328</v>
      </c>
      <c r="G130" s="3"/>
      <c r="H130" s="14"/>
      <c r="I130" s="3"/>
      <c r="J130" s="3"/>
      <c r="K130" s="3"/>
      <c r="L130" s="3"/>
    </row>
  </sheetData>
  <mergeCells count="251">
    <mergeCell ref="E4:E6"/>
    <mergeCell ref="A4:A6"/>
    <mergeCell ref="B4:B6"/>
    <mergeCell ref="C4:C6"/>
    <mergeCell ref="D4:D6"/>
    <mergeCell ref="H7:L7"/>
    <mergeCell ref="H8:L8"/>
    <mergeCell ref="H9:L9"/>
    <mergeCell ref="F4:F6"/>
    <mergeCell ref="G4:G6"/>
    <mergeCell ref="H5:H6"/>
    <mergeCell ref="I5:I6"/>
    <mergeCell ref="H4:L4"/>
    <mergeCell ref="J5:J6"/>
    <mergeCell ref="K5:K6"/>
    <mergeCell ref="L5:L6"/>
    <mergeCell ref="F10:F13"/>
    <mergeCell ref="G10:G13"/>
    <mergeCell ref="A10:A13"/>
    <mergeCell ref="B10:B13"/>
    <mergeCell ref="C10:C13"/>
    <mergeCell ref="D10:D13"/>
    <mergeCell ref="E10:E13"/>
    <mergeCell ref="B7:C7"/>
    <mergeCell ref="B8:C8"/>
    <mergeCell ref="B9:C9"/>
    <mergeCell ref="K15:K17"/>
    <mergeCell ref="L15:L17"/>
    <mergeCell ref="A18:A19"/>
    <mergeCell ref="B18:B19"/>
    <mergeCell ref="C18:C19"/>
    <mergeCell ref="D18:D19"/>
    <mergeCell ref="E18:E19"/>
    <mergeCell ref="F18:F19"/>
    <mergeCell ref="G18:G19"/>
    <mergeCell ref="F14:F17"/>
    <mergeCell ref="G14:G17"/>
    <mergeCell ref="H15:H17"/>
    <mergeCell ref="I15:I17"/>
    <mergeCell ref="J15:J17"/>
    <mergeCell ref="A14:A17"/>
    <mergeCell ref="B14:B17"/>
    <mergeCell ref="C14:C17"/>
    <mergeCell ref="D14:D17"/>
    <mergeCell ref="E14:E17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A30:A32"/>
    <mergeCell ref="B30:B32"/>
    <mergeCell ref="C30:C32"/>
    <mergeCell ref="A27:A28"/>
    <mergeCell ref="B27:B28"/>
    <mergeCell ref="C27:C28"/>
    <mergeCell ref="D27:D28"/>
    <mergeCell ref="E27:E28"/>
    <mergeCell ref="F21:F22"/>
    <mergeCell ref="C33:C35"/>
    <mergeCell ref="H34:H35"/>
    <mergeCell ref="I34:I35"/>
    <mergeCell ref="H31:H32"/>
    <mergeCell ref="I31:I32"/>
    <mergeCell ref="J31:J32"/>
    <mergeCell ref="K31:K32"/>
    <mergeCell ref="L31:L32"/>
    <mergeCell ref="F27:F28"/>
    <mergeCell ref="G27:G28"/>
    <mergeCell ref="B40:C40"/>
    <mergeCell ref="B41:C41"/>
    <mergeCell ref="H41:L41"/>
    <mergeCell ref="A42:A44"/>
    <mergeCell ref="B42:B44"/>
    <mergeCell ref="C42:C44"/>
    <mergeCell ref="J34:J35"/>
    <mergeCell ref="K34:K35"/>
    <mergeCell ref="L34:L35"/>
    <mergeCell ref="A36:A39"/>
    <mergeCell ref="B36:B39"/>
    <mergeCell ref="C36:C39"/>
    <mergeCell ref="H36:H37"/>
    <mergeCell ref="I36:I37"/>
    <mergeCell ref="J36:J37"/>
    <mergeCell ref="K36:K37"/>
    <mergeCell ref="L36:L37"/>
    <mergeCell ref="H38:H39"/>
    <mergeCell ref="I38:I39"/>
    <mergeCell ref="J38:J39"/>
    <mergeCell ref="K38:K39"/>
    <mergeCell ref="L38:L39"/>
    <mergeCell ref="A33:A35"/>
    <mergeCell ref="B33:B35"/>
    <mergeCell ref="A50:A52"/>
    <mergeCell ref="B50:B52"/>
    <mergeCell ref="C50:C52"/>
    <mergeCell ref="A53:A55"/>
    <mergeCell ref="B53:B55"/>
    <mergeCell ref="C53:C55"/>
    <mergeCell ref="F45:F46"/>
    <mergeCell ref="G45:G46"/>
    <mergeCell ref="D48:D49"/>
    <mergeCell ref="E48:E49"/>
    <mergeCell ref="F48:F49"/>
    <mergeCell ref="G48:G49"/>
    <mergeCell ref="A45:A49"/>
    <mergeCell ref="B45:B49"/>
    <mergeCell ref="C45:C49"/>
    <mergeCell ref="D45:D46"/>
    <mergeCell ref="E45:E46"/>
    <mergeCell ref="D59:D60"/>
    <mergeCell ref="E59:E60"/>
    <mergeCell ref="I57:I58"/>
    <mergeCell ref="J57:J58"/>
    <mergeCell ref="K57:K58"/>
    <mergeCell ref="L57:L58"/>
    <mergeCell ref="A59:A62"/>
    <mergeCell ref="B59:B62"/>
    <mergeCell ref="C59:C62"/>
    <mergeCell ref="F59:F60"/>
    <mergeCell ref="G59:G60"/>
    <mergeCell ref="A56:A58"/>
    <mergeCell ref="B56:B58"/>
    <mergeCell ref="C56:C58"/>
    <mergeCell ref="H57:H58"/>
    <mergeCell ref="E65:E66"/>
    <mergeCell ref="F65:F66"/>
    <mergeCell ref="G65:G66"/>
    <mergeCell ref="A67:A70"/>
    <mergeCell ref="B67:B70"/>
    <mergeCell ref="C67:C70"/>
    <mergeCell ref="D67:D68"/>
    <mergeCell ref="E67:E68"/>
    <mergeCell ref="F67:F68"/>
    <mergeCell ref="G67:G68"/>
    <mergeCell ref="A63:A66"/>
    <mergeCell ref="B63:B66"/>
    <mergeCell ref="C63:C66"/>
    <mergeCell ref="D65:D66"/>
    <mergeCell ref="J90:J91"/>
    <mergeCell ref="K90:K91"/>
    <mergeCell ref="L90:L91"/>
    <mergeCell ref="F79:F80"/>
    <mergeCell ref="G79:G80"/>
    <mergeCell ref="B76:C76"/>
    <mergeCell ref="A87:A88"/>
    <mergeCell ref="B87:B88"/>
    <mergeCell ref="C87:C88"/>
    <mergeCell ref="D87:D88"/>
    <mergeCell ref="E87:E88"/>
    <mergeCell ref="F87:F88"/>
    <mergeCell ref="G87:G88"/>
    <mergeCell ref="A79:A80"/>
    <mergeCell ref="B79:B80"/>
    <mergeCell ref="C79:C80"/>
    <mergeCell ref="D79:D80"/>
    <mergeCell ref="E79:E80"/>
    <mergeCell ref="B99:C99"/>
    <mergeCell ref="H99:L99"/>
    <mergeCell ref="H76:L76"/>
    <mergeCell ref="A104:A106"/>
    <mergeCell ref="B104:B106"/>
    <mergeCell ref="C104:C106"/>
    <mergeCell ref="H105:H106"/>
    <mergeCell ref="I105:I106"/>
    <mergeCell ref="J105:J106"/>
    <mergeCell ref="K105:K106"/>
    <mergeCell ref="L105:L106"/>
    <mergeCell ref="H93:H94"/>
    <mergeCell ref="I93:I94"/>
    <mergeCell ref="J93:J94"/>
    <mergeCell ref="K93:K94"/>
    <mergeCell ref="L93:L94"/>
    <mergeCell ref="A89:A91"/>
    <mergeCell ref="B89:B91"/>
    <mergeCell ref="C89:C91"/>
    <mergeCell ref="A92:A94"/>
    <mergeCell ref="B92:B94"/>
    <mergeCell ref="C92:C94"/>
    <mergeCell ref="H90:H91"/>
    <mergeCell ref="I90:I91"/>
    <mergeCell ref="H111:H112"/>
    <mergeCell ref="I111:I112"/>
    <mergeCell ref="J111:J112"/>
    <mergeCell ref="K111:K112"/>
    <mergeCell ref="L111:L112"/>
    <mergeCell ref="F107:F108"/>
    <mergeCell ref="G107:G108"/>
    <mergeCell ref="A110:A112"/>
    <mergeCell ref="B110:B112"/>
    <mergeCell ref="C110:C112"/>
    <mergeCell ref="A107:A108"/>
    <mergeCell ref="B107:B108"/>
    <mergeCell ref="C107:C108"/>
    <mergeCell ref="D107:D108"/>
    <mergeCell ref="E107:E108"/>
    <mergeCell ref="B113:C113"/>
    <mergeCell ref="B114:C114"/>
    <mergeCell ref="H113:L113"/>
    <mergeCell ref="H114:L114"/>
    <mergeCell ref="A115:A117"/>
    <mergeCell ref="B115:B117"/>
    <mergeCell ref="C115:C117"/>
    <mergeCell ref="H116:H117"/>
    <mergeCell ref="I116:I117"/>
    <mergeCell ref="J116:J117"/>
    <mergeCell ref="K116:K117"/>
    <mergeCell ref="L116:L117"/>
    <mergeCell ref="C121:C123"/>
    <mergeCell ref="H121:H123"/>
    <mergeCell ref="I121:I123"/>
    <mergeCell ref="J121:J123"/>
    <mergeCell ref="K121:K123"/>
    <mergeCell ref="L121:L123"/>
    <mergeCell ref="A118:A120"/>
    <mergeCell ref="B118:B120"/>
    <mergeCell ref="C118:C120"/>
    <mergeCell ref="H119:H120"/>
    <mergeCell ref="I119:I120"/>
    <mergeCell ref="A71:A73"/>
    <mergeCell ref="B71:B73"/>
    <mergeCell ref="C71:C73"/>
    <mergeCell ref="A1:L2"/>
    <mergeCell ref="H127:H128"/>
    <mergeCell ref="I127:I128"/>
    <mergeCell ref="J127:J128"/>
    <mergeCell ref="K127:K128"/>
    <mergeCell ref="L127:L128"/>
    <mergeCell ref="F124:F125"/>
    <mergeCell ref="G124:G125"/>
    <mergeCell ref="A126:A128"/>
    <mergeCell ref="B126:B128"/>
    <mergeCell ref="C126:C128"/>
    <mergeCell ref="A124:A125"/>
    <mergeCell ref="B124:B125"/>
    <mergeCell ref="C124:C125"/>
    <mergeCell ref="D124:D125"/>
    <mergeCell ref="E124:E125"/>
    <mergeCell ref="J119:J120"/>
    <mergeCell ref="K119:K120"/>
    <mergeCell ref="L119:L120"/>
    <mergeCell ref="A121:A123"/>
    <mergeCell ref="B121:B123"/>
  </mergeCells>
  <pageMargins left="0.39370078740157483" right="0.39370078740157483" top="0.39370078740157483" bottom="0.39370078740157483" header="0.39370078740157483" footer="0.39370078740157483"/>
  <pageSetup paperSize="9" scale="71" orientation="landscape" r:id="rId1"/>
  <rowBreaks count="2" manualBreakCount="2">
    <brk id="4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Planas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Motiejūnienė</dc:creator>
  <cp:lastModifiedBy>Windows User</cp:lastModifiedBy>
  <dcterms:created xsi:type="dcterms:W3CDTF">2020-01-14T17:04:52Z</dcterms:created>
  <dcterms:modified xsi:type="dcterms:W3CDTF">2020-01-16T14:31:45Z</dcterms:modified>
</cp:coreProperties>
</file>