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2"/>
  </bookViews>
  <sheets>
    <sheet name="VRA" sheetId="1" r:id="rId1"/>
    <sheet name="FBA" sheetId="2" r:id="rId2"/>
    <sheet name="20-4" sheetId="3" r:id="rId3"/>
    <sheet name="Sheet1" sheetId="4" r:id="rId4"/>
  </sheets>
  <definedNames>
    <definedName name="_xlnm.Print_Area" localSheetId="2">'20-4'!$A$7:$M$26</definedName>
    <definedName name="_xlnm.Print_Area" localSheetId="1">'FBA'!$A$1:$H$101</definedName>
    <definedName name="_xlnm.Print_Area" localSheetId="0">'VRA'!$A$1:$H$64</definedName>
    <definedName name="_xlnm.Print_Titles" localSheetId="1">'FBA'!$19:$19</definedName>
    <definedName name="_xlnm.Print_Titles" localSheetId="0">'VRA'!$20:$20</definedName>
  </definedNames>
  <calcPr fullCalcOnLoad="1"/>
</workbook>
</file>

<file path=xl/sharedStrings.xml><?xml version="1.0" encoding="utf-8"?>
<sst xmlns="http://schemas.openxmlformats.org/spreadsheetml/2006/main" count="327" uniqueCount="253">
  <si>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</si>
  <si>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</si>
  <si>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</si>
  <si>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</si>
  <si>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</si>
  <si>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</si>
  <si>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</si>
  <si>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</si>
  <si>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</si>
  <si>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</si>
  <si>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</si>
  <si>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</si>
  <si>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</si>
  <si>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</si>
  <si>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</si>
  <si>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</si>
  <si>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</si>
  <si>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</si>
  <si>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</si>
  <si>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</si>
  <si>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</si>
  <si>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</si>
  <si>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</si>
  <si>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</si>
  <si>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</si>
  <si>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</si>
  <si>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</si>
  <si>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</si>
  <si>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</si>
  <si>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</si>
  <si>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</si>
  <si>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</si>
  <si>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</si>
  <si>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</si>
  <si>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</si>
  <si>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</si>
  <si>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</si>
  <si>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</si>
  <si>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</si>
  <si>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</si>
  <si>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</si>
  <si>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</si>
  <si>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</si>
  <si>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</si>
  <si>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</si>
  <si>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</si>
  <si>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</si>
  <si>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</si>
  <si>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</si>
  <si>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</si>
  <si>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</si>
  <si>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</si>
  <si>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</si>
  <si>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</si>
  <si>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V.</t>
  </si>
  <si>
    <t>VI.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</si>
  <si>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</si>
  <si>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</si>
  <si>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</si>
  <si>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</si>
  <si>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</si>
  <si>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</si>
  <si>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</si>
  <si>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</si>
  <si>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</si>
  <si>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</si>
  <si>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PERVESTINOS Į BIUDŽETĄ KITOS VEIKLOS PAJAMOS</t>
  </si>
  <si>
    <t xml:space="preserve">III. 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</si>
  <si>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</si>
  <si>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</si>
  <si>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</si>
  <si>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</si>
  <si>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</si>
  <si>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</si>
  <si>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</si>
  <si>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</si>
  <si>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</si>
  <si>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</si>
  <si>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</si>
  <si>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</si>
  <si>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</si>
  <si>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</si>
  <si>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</si>
  <si>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</si>
  <si>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</si>
  <si>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1.</t>
  </si>
  <si>
    <t>1.1.</t>
  </si>
  <si>
    <t>1.2.</t>
  </si>
  <si>
    <t>2.</t>
  </si>
  <si>
    <t>2.1.</t>
  </si>
  <si>
    <t>2.2.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</si>
  <si>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</si>
  <si>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</si>
  <si>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</si>
  <si>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</si>
  <si>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</si>
  <si>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</si>
  <si>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3.2.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</si>
  <si>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</si>
  <si>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</si>
  <si>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</si>
  <si>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</si>
  <si>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</si>
  <si>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</si>
  <si>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</si>
  <si>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</si>
  <si>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</si>
  <si>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</si>
  <si>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</si>
  <si>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</si>
  <si>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</si>
  <si>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</si>
  <si>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</si>
  <si>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</si>
  <si>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</si>
  <si>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</si>
  <si>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</si>
  <si>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</si>
  <si>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</si>
  <si>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</si>
  <si>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</si>
  <si>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</si>
  <si>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</si>
  <si>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</si>
  <si>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</si>
  <si>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</si>
  <si>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</si>
  <si>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</si>
  <si>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</si>
  <si>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</si>
  <si>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</si>
  <si>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</si>
  <si>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</si>
  <si>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</si>
  <si>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</si>
  <si>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</si>
  <si>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</si>
  <si>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</si>
  <si>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</si>
  <si>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</si>
  <si>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</si>
  <si>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</si>
  <si>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</si>
  <si>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</si>
  <si>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</si>
  <si>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</si>
  <si>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</si>
  <si>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</si>
  <si>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</si>
  <si>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</si>
  <si>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</si>
  <si>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</si>
  <si>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</si>
  <si>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</si>
  <si>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</si>
  <si>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</si>
  <si>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</si>
  <si>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</si>
  <si>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</si>
  <si>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</si>
  <si>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</si>
  <si>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</si>
  <si>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</si>
  <si>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</si>
  <si>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</si>
  <si>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</si>
  <si>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</si>
  <si>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</si>
  <si>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</si>
  <si>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</si>
  <si>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</si>
  <si>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</si>
  <si>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</si>
  <si>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</si>
  <si>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</si>
  <si>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</si>
  <si>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</si>
  <si>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</si>
  <si>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</si>
  <si>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</si>
  <si>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</si>
  <si>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</si>
  <si>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</si>
  <si>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</si>
  <si>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</si>
  <si>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</si>
  <si>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</si>
  <si>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</si>
  <si>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</si>
  <si>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</si>
  <si>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</si>
  <si>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</si>
  <si>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</si>
  <si>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</si>
  <si>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</si>
  <si>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</si>
  <si>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</si>
  <si>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</si>
  <si>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</si>
  <si>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</si>
  <si>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</si>
  <si>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</si>
  <si>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</si>
  <si>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</si>
  <si>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</si>
  <si>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</si>
  <si>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</si>
  <si>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</si>
  <si>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</si>
  <si>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</si>
  <si>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</si>
  <si>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</si>
  <si>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</si>
  <si>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</si>
  <si>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</si>
  <si>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</si>
  <si>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</si>
  <si>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</si>
  <si>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</si>
  <si>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</si>
  <si>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</si>
  <si>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</si>
  <si>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</si>
  <si>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</si>
  <si>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</si>
  <si>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</si>
  <si>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</si>
  <si>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</si>
  <si>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</si>
  <si>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</si>
  <si>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</si>
  <si>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Vyr. buhalterė                                                                                                                                                           Jagita Vaičiulienė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</si>
  <si>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</si>
  <si>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9"/>
        <rFont val="Times New Roman"/>
        <family val="1"/>
      </rPr>
      <t>*</t>
    </r>
    <r>
      <rPr>
        <b/>
        <sz val="9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</si>
  <si>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</si>
  <si>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</si>
  <si>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KAUNO ŠV. PRANCIŠKAUS MOKYKLA</t>
  </si>
  <si>
    <t>190135447, BITININKŲ G. 31, KAUNAS</t>
  </si>
  <si>
    <t>(viešojo sektoriaus subjekto, parengusio finansinės būklės ataskaitą (konsoliduotąją finansinės būklės ataskaitą), kodas, adresas)</t>
  </si>
  <si>
    <t>Direktorė</t>
  </si>
  <si>
    <t>Rita Rasikienė</t>
  </si>
  <si>
    <t>Audronė Tamaševičiūtė</t>
  </si>
  <si>
    <t>1209</t>
  </si>
  <si>
    <t>211,2123</t>
  </si>
  <si>
    <t>228</t>
  </si>
  <si>
    <t>229</t>
  </si>
  <si>
    <t>Pateikimo valiuta ir tikslumas: eurais arba tūkstančiais eurų</t>
  </si>
  <si>
    <t>226</t>
  </si>
  <si>
    <t>FINANSAVIMO SUMOS PAGAL ŠALTINĮ, TIKSLINĘ PASKIRTĮ IR JŲ POKYČIAI PER  2015 M. ATASKAITINĮ LAIKOTARPĮ</t>
  </si>
  <si>
    <t>PAGAL 2015 M. BIRŽELIO 30 D. DUOMENIS</t>
  </si>
  <si>
    <t xml:space="preserve">2015-07-15 Nr. </t>
  </si>
  <si>
    <t>2015-07-15 Nr.</t>
  </si>
  <si>
    <t>202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</si>
</sst>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Lt&quot;"/>
    <numFmt numFmtId="174" formatCode="#,##0.0"/>
    <numFmt numFmtId="175" formatCode="[$-427]yyyy\ &quot;m.&quot;\ mmmm\ d\ &quot;d.&quot;"/>
    <numFmt numFmtId="176" formatCode="yyyy\-mm\-dd;@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5" fillId="3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5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 wrapText="1"/>
    </xf>
    <xf numFmtId="4" fontId="5" fillId="33" borderId="11" xfId="45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 quotePrefix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 quotePrefix="1">
      <alignment horizontal="left" vertical="center" wrapText="1"/>
    </xf>
    <xf numFmtId="176" fontId="10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2" fillId="32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2" borderId="0" xfId="0" applyFont="1" applyFill="1" applyBorder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66"/>
  <sheetViews>
    <sheetView showGridLines="0" zoomScaleSheetLayoutView="100" zoomScalePageLayoutView="0" workbookViewId="0" topLeftCell="A19">
      <selection activeCell="I56" sqref="I56"/>
    </sheetView>
  </sheetViews>
  <sheetFormatPr defaultColWidth="9.140625" defaultRowHeight="12.75"/>
  <cols>
    <col min="1" max="1" width="5.57421875" style="3" customWidth="1"/>
    <col min="2" max="2" width="30.140625" style="3" customWidth="1"/>
    <col min="3" max="3" width="18.28125" style="3" customWidth="1"/>
    <col min="4" max="4" width="9.140625" style="3" hidden="1" customWidth="1"/>
    <col min="5" max="5" width="9.8515625" style="3" customWidth="1"/>
    <col min="6" max="6" width="7.00390625" style="3" customWidth="1"/>
    <col min="7" max="7" width="13.140625" style="74" customWidth="1"/>
    <col min="8" max="8" width="12.8515625" style="74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1" ht="12.75">
      <c r="A1" s="79"/>
      <c r="B1" s="79"/>
      <c r="C1" s="79"/>
      <c r="D1" s="79"/>
      <c r="E1" s="79"/>
      <c r="F1" s="76"/>
      <c r="G1" s="80"/>
      <c r="H1" s="81"/>
      <c r="I1" s="79"/>
      <c r="J1" s="79"/>
      <c r="K1" s="79"/>
    </row>
    <row r="2" spans="1:11" ht="12.75">
      <c r="A2" s="79"/>
      <c r="B2" s="79"/>
      <c r="C2" s="81"/>
      <c r="D2" s="79"/>
      <c r="E2" s="79" t="s">
        <v>38</v>
      </c>
      <c r="F2" s="79"/>
      <c r="G2" s="81"/>
      <c r="H2" s="81"/>
      <c r="I2" s="79"/>
      <c r="J2" s="79"/>
      <c r="K2" s="79"/>
    </row>
    <row r="3" spans="1:11" ht="12.75">
      <c r="A3" s="79"/>
      <c r="B3" s="79"/>
      <c r="C3" s="79"/>
      <c r="D3" s="79"/>
      <c r="E3" s="79"/>
      <c r="F3" s="79" t="s">
        <v>84</v>
      </c>
      <c r="G3" s="81"/>
      <c r="H3" s="81"/>
      <c r="I3" s="79"/>
      <c r="J3" s="79"/>
      <c r="K3" s="79"/>
    </row>
    <row r="4" spans="1:11" ht="12.75">
      <c r="A4" s="79"/>
      <c r="B4" s="79"/>
      <c r="C4" s="79"/>
      <c r="D4" s="79"/>
      <c r="E4" s="79"/>
      <c r="F4" s="79"/>
      <c r="G4" s="81"/>
      <c r="H4" s="81"/>
      <c r="I4" s="79"/>
      <c r="J4" s="79"/>
      <c r="K4" s="79"/>
    </row>
    <row r="5" spans="1:11" ht="12.75">
      <c r="A5" s="140" t="s">
        <v>41</v>
      </c>
      <c r="B5" s="138"/>
      <c r="C5" s="138"/>
      <c r="D5" s="138"/>
      <c r="E5" s="138"/>
      <c r="F5" s="138"/>
      <c r="G5" s="138"/>
      <c r="H5" s="138"/>
      <c r="I5" s="79"/>
      <c r="J5" s="79"/>
      <c r="K5" s="79"/>
    </row>
    <row r="6" spans="1:11" ht="12.75">
      <c r="A6" s="144" t="s">
        <v>40</v>
      </c>
      <c r="B6" s="138"/>
      <c r="C6" s="138"/>
      <c r="D6" s="138"/>
      <c r="E6" s="138"/>
      <c r="F6" s="138"/>
      <c r="G6" s="138"/>
      <c r="H6" s="138"/>
      <c r="I6" s="79"/>
      <c r="J6" s="79"/>
      <c r="K6" s="79"/>
    </row>
    <row r="7" spans="1:11" ht="12.75">
      <c r="A7" s="140" t="s">
        <v>236</v>
      </c>
      <c r="B7" s="141"/>
      <c r="C7" s="141"/>
      <c r="D7" s="141"/>
      <c r="E7" s="141"/>
      <c r="F7" s="141"/>
      <c r="G7" s="141"/>
      <c r="H7" s="141"/>
      <c r="I7" s="79"/>
      <c r="J7" s="79"/>
      <c r="K7" s="79"/>
    </row>
    <row r="8" spans="1:11" ht="12.75">
      <c r="A8" s="128" t="s">
        <v>0</v>
      </c>
      <c r="B8" s="138"/>
      <c r="C8" s="138"/>
      <c r="D8" s="138"/>
      <c r="E8" s="138"/>
      <c r="F8" s="138"/>
      <c r="G8" s="138"/>
      <c r="H8" s="138"/>
      <c r="I8" s="79"/>
      <c r="J8" s="79"/>
      <c r="K8" s="79"/>
    </row>
    <row r="9" spans="1:11" ht="12.75">
      <c r="A9" s="140" t="s">
        <v>237</v>
      </c>
      <c r="B9" s="141"/>
      <c r="C9" s="141"/>
      <c r="D9" s="141"/>
      <c r="E9" s="141"/>
      <c r="F9" s="141"/>
      <c r="G9" s="141"/>
      <c r="H9" s="141"/>
      <c r="I9" s="79"/>
      <c r="J9" s="79"/>
      <c r="K9" s="79"/>
    </row>
    <row r="10" spans="1:11" ht="12.75">
      <c r="A10" s="128" t="s">
        <v>43</v>
      </c>
      <c r="B10" s="138"/>
      <c r="C10" s="138"/>
      <c r="D10" s="138"/>
      <c r="E10" s="138"/>
      <c r="F10" s="138"/>
      <c r="G10" s="138"/>
      <c r="H10" s="138"/>
      <c r="I10" s="79"/>
      <c r="J10" s="79"/>
      <c r="K10" s="79"/>
    </row>
    <row r="11" spans="1:11" ht="12.75">
      <c r="A11" s="128" t="s">
        <v>42</v>
      </c>
      <c r="B11" s="138"/>
      <c r="C11" s="138"/>
      <c r="D11" s="138"/>
      <c r="E11" s="138"/>
      <c r="F11" s="138"/>
      <c r="G11" s="138"/>
      <c r="H11" s="138"/>
      <c r="I11" s="79"/>
      <c r="J11" s="79"/>
      <c r="K11" s="79"/>
    </row>
    <row r="12" spans="1:11" ht="12.75">
      <c r="A12" s="139"/>
      <c r="B12" s="138"/>
      <c r="C12" s="138"/>
      <c r="D12" s="138"/>
      <c r="E12" s="138"/>
      <c r="F12" s="138"/>
      <c r="G12" s="138"/>
      <c r="H12" s="138"/>
      <c r="I12" s="79"/>
      <c r="J12" s="79"/>
      <c r="K12" s="79"/>
    </row>
    <row r="13" spans="1:11" ht="12.75">
      <c r="A13" s="140" t="s">
        <v>1</v>
      </c>
      <c r="B13" s="141"/>
      <c r="C13" s="141"/>
      <c r="D13" s="141"/>
      <c r="E13" s="141"/>
      <c r="F13" s="141"/>
      <c r="G13" s="141"/>
      <c r="H13" s="141"/>
      <c r="I13" s="79"/>
      <c r="J13" s="79"/>
      <c r="K13" s="79"/>
    </row>
    <row r="14" spans="1:11" ht="12.75">
      <c r="A14" s="128"/>
      <c r="B14" s="138"/>
      <c r="C14" s="138"/>
      <c r="D14" s="138"/>
      <c r="E14" s="138"/>
      <c r="F14" s="138"/>
      <c r="G14" s="138"/>
      <c r="H14" s="138"/>
      <c r="I14" s="79"/>
      <c r="J14" s="79"/>
      <c r="K14" s="79"/>
    </row>
    <row r="15" spans="1:11" ht="12.75">
      <c r="A15" s="140" t="s">
        <v>249</v>
      </c>
      <c r="B15" s="141"/>
      <c r="C15" s="141"/>
      <c r="D15" s="141"/>
      <c r="E15" s="141"/>
      <c r="F15" s="141"/>
      <c r="G15" s="141"/>
      <c r="H15" s="141"/>
      <c r="I15" s="79"/>
      <c r="J15" s="79"/>
      <c r="K15" s="79"/>
    </row>
    <row r="16" spans="1:11" ht="9.75" customHeight="1">
      <c r="A16" s="82"/>
      <c r="B16" s="79"/>
      <c r="C16" s="79"/>
      <c r="D16" s="79"/>
      <c r="E16" s="79"/>
      <c r="F16" s="79"/>
      <c r="G16" s="81"/>
      <c r="H16" s="81"/>
      <c r="I16" s="79"/>
      <c r="J16" s="79"/>
      <c r="K16" s="79"/>
    </row>
    <row r="17" spans="1:11" ht="12.75">
      <c r="A17" s="142" t="s">
        <v>250</v>
      </c>
      <c r="B17" s="138"/>
      <c r="C17" s="138"/>
      <c r="D17" s="138"/>
      <c r="E17" s="138"/>
      <c r="F17" s="138"/>
      <c r="G17" s="138"/>
      <c r="H17" s="138"/>
      <c r="I17" s="79"/>
      <c r="J17" s="79"/>
      <c r="K17" s="79"/>
    </row>
    <row r="18" spans="1:11" ht="12.75">
      <c r="A18" s="128" t="s">
        <v>2</v>
      </c>
      <c r="B18" s="138"/>
      <c r="C18" s="138"/>
      <c r="D18" s="138"/>
      <c r="E18" s="138"/>
      <c r="F18" s="138"/>
      <c r="G18" s="138"/>
      <c r="H18" s="138"/>
      <c r="I18" s="79"/>
      <c r="J18" s="79"/>
      <c r="K18" s="79"/>
    </row>
    <row r="19" spans="1:11" s="2" customFormat="1" ht="15">
      <c r="A19" s="143" t="s">
        <v>246</v>
      </c>
      <c r="B19" s="138"/>
      <c r="C19" s="138"/>
      <c r="D19" s="138"/>
      <c r="E19" s="138"/>
      <c r="F19" s="138"/>
      <c r="G19" s="138"/>
      <c r="H19" s="138"/>
      <c r="I19" s="79"/>
      <c r="J19" s="79"/>
      <c r="K19" s="79"/>
    </row>
    <row r="20" spans="1:11" s="1" customFormat="1" ht="49.5" customHeight="1">
      <c r="A20" s="11" t="s">
        <v>3</v>
      </c>
      <c r="B20" s="136" t="s">
        <v>4</v>
      </c>
      <c r="C20" s="132"/>
      <c r="D20" s="132"/>
      <c r="E20" s="132"/>
      <c r="F20" s="11" t="s">
        <v>34</v>
      </c>
      <c r="G20" s="84" t="s">
        <v>5</v>
      </c>
      <c r="H20" s="84" t="s">
        <v>6</v>
      </c>
      <c r="I20" s="85"/>
      <c r="J20" s="85"/>
      <c r="K20" s="85"/>
    </row>
    <row r="21" spans="1:11" ht="12.75">
      <c r="A21" s="86" t="s">
        <v>7</v>
      </c>
      <c r="B21" s="135" t="s">
        <v>8</v>
      </c>
      <c r="C21" s="137"/>
      <c r="D21" s="137"/>
      <c r="E21" s="137"/>
      <c r="F21" s="87"/>
      <c r="G21" s="111">
        <f>SUM(G22+G27+G28)</f>
        <v>436166.60000000003</v>
      </c>
      <c r="H21" s="111">
        <f>SUM(H22+H27+H28)</f>
        <v>856167.13</v>
      </c>
      <c r="I21" s="79"/>
      <c r="J21" s="79"/>
      <c r="K21" s="79"/>
    </row>
    <row r="22" spans="1:11" ht="12.75">
      <c r="A22" s="83" t="s">
        <v>9</v>
      </c>
      <c r="B22" s="134" t="s">
        <v>10</v>
      </c>
      <c r="C22" s="134"/>
      <c r="D22" s="134"/>
      <c r="E22" s="134"/>
      <c r="F22" s="90"/>
      <c r="G22" s="111">
        <f>SUM(G23:G26)</f>
        <v>436166.60000000003</v>
      </c>
      <c r="H22" s="111">
        <f>SUM(H23:H26)</f>
        <v>856167.13</v>
      </c>
      <c r="I22" s="79"/>
      <c r="J22" s="79"/>
      <c r="K22" s="79"/>
    </row>
    <row r="23" spans="1:11" ht="12.75">
      <c r="A23" s="83" t="s">
        <v>44</v>
      </c>
      <c r="B23" s="134" t="s">
        <v>45</v>
      </c>
      <c r="C23" s="134"/>
      <c r="D23" s="134"/>
      <c r="E23" s="134"/>
      <c r="F23" s="90"/>
      <c r="G23" s="112">
        <v>318336.59</v>
      </c>
      <c r="H23" s="112">
        <v>588766.06</v>
      </c>
      <c r="I23" s="79"/>
      <c r="J23" s="79"/>
      <c r="K23" s="79"/>
    </row>
    <row r="24" spans="1:11" ht="12.75">
      <c r="A24" s="83" t="s">
        <v>46</v>
      </c>
      <c r="B24" s="132" t="s">
        <v>47</v>
      </c>
      <c r="C24" s="132"/>
      <c r="D24" s="132"/>
      <c r="E24" s="132"/>
      <c r="F24" s="91"/>
      <c r="G24" s="112">
        <v>104844.45</v>
      </c>
      <c r="H24" s="112">
        <v>252104.14</v>
      </c>
      <c r="I24" s="79"/>
      <c r="J24" s="79"/>
      <c r="K24" s="79"/>
    </row>
    <row r="25" spans="1:11" ht="12.75">
      <c r="A25" s="83" t="s">
        <v>48</v>
      </c>
      <c r="B25" s="132" t="s">
        <v>49</v>
      </c>
      <c r="C25" s="132"/>
      <c r="D25" s="132"/>
      <c r="E25" s="132"/>
      <c r="F25" s="90"/>
      <c r="G25" s="112">
        <v>7727.66</v>
      </c>
      <c r="H25" s="112">
        <v>4.24</v>
      </c>
      <c r="I25" s="79"/>
      <c r="J25" s="79"/>
      <c r="K25" s="79"/>
    </row>
    <row r="26" spans="1:11" ht="12.75">
      <c r="A26" s="83" t="s">
        <v>50</v>
      </c>
      <c r="B26" s="132" t="s">
        <v>51</v>
      </c>
      <c r="C26" s="132"/>
      <c r="D26" s="132"/>
      <c r="E26" s="132"/>
      <c r="F26" s="91"/>
      <c r="G26" s="112">
        <v>5257.9</v>
      </c>
      <c r="H26" s="112">
        <v>15292.69</v>
      </c>
      <c r="I26" s="79"/>
      <c r="J26" s="92"/>
      <c r="K26" s="79"/>
    </row>
    <row r="27" spans="1:11" ht="12.75">
      <c r="A27" s="83" t="s">
        <v>11</v>
      </c>
      <c r="B27" s="132" t="s">
        <v>12</v>
      </c>
      <c r="C27" s="132"/>
      <c r="D27" s="132"/>
      <c r="E27" s="132"/>
      <c r="F27" s="90"/>
      <c r="G27" s="111"/>
      <c r="H27" s="111"/>
      <c r="I27" s="79"/>
      <c r="J27" s="92"/>
      <c r="K27" s="79"/>
    </row>
    <row r="28" spans="1:11" ht="12.75">
      <c r="A28" s="83" t="s">
        <v>13</v>
      </c>
      <c r="B28" s="132" t="s">
        <v>14</v>
      </c>
      <c r="C28" s="132"/>
      <c r="D28" s="132"/>
      <c r="E28" s="132"/>
      <c r="F28" s="90"/>
      <c r="G28" s="111">
        <f>SUM(G29:G30)</f>
        <v>0</v>
      </c>
      <c r="H28" s="111">
        <f>SUM(H29:H30)</f>
        <v>0</v>
      </c>
      <c r="I28" s="79"/>
      <c r="J28" s="92"/>
      <c r="K28" s="79"/>
    </row>
    <row r="29" spans="1:11" ht="12.75">
      <c r="A29" s="83" t="s">
        <v>52</v>
      </c>
      <c r="B29" s="132" t="s">
        <v>15</v>
      </c>
      <c r="C29" s="132"/>
      <c r="D29" s="132"/>
      <c r="E29" s="132"/>
      <c r="F29" s="91"/>
      <c r="G29" s="111"/>
      <c r="H29" s="111"/>
      <c r="I29" s="79"/>
      <c r="J29" s="92"/>
      <c r="K29" s="79"/>
    </row>
    <row r="30" spans="1:11" ht="12.75">
      <c r="A30" s="83" t="s">
        <v>53</v>
      </c>
      <c r="B30" s="132" t="s">
        <v>16</v>
      </c>
      <c r="C30" s="132"/>
      <c r="D30" s="132"/>
      <c r="E30" s="132"/>
      <c r="F30" s="91"/>
      <c r="G30" s="111"/>
      <c r="H30" s="111"/>
      <c r="I30" s="79"/>
      <c r="J30" s="93"/>
      <c r="K30" s="79"/>
    </row>
    <row r="31" spans="1:11" ht="12.75">
      <c r="A31" s="86" t="s">
        <v>17</v>
      </c>
      <c r="B31" s="135" t="s">
        <v>18</v>
      </c>
      <c r="C31" s="135"/>
      <c r="D31" s="135"/>
      <c r="E31" s="135"/>
      <c r="F31" s="87"/>
      <c r="G31" s="111">
        <f>SUM(G32:G45)</f>
        <v>435882.49</v>
      </c>
      <c r="H31" s="111">
        <f>SUM(H32:H45)</f>
        <v>867591.71</v>
      </c>
      <c r="I31" s="79"/>
      <c r="J31" s="92"/>
      <c r="K31" s="79"/>
    </row>
    <row r="32" spans="1:11" ht="12.75">
      <c r="A32" s="83" t="s">
        <v>9</v>
      </c>
      <c r="B32" s="132" t="s">
        <v>82</v>
      </c>
      <c r="C32" s="133"/>
      <c r="D32" s="133"/>
      <c r="E32" s="133"/>
      <c r="F32" s="90"/>
      <c r="G32" s="112">
        <v>384219.73</v>
      </c>
      <c r="H32" s="112">
        <v>723590.47</v>
      </c>
      <c r="I32" s="79"/>
      <c r="J32" s="92"/>
      <c r="K32" s="79"/>
    </row>
    <row r="33" spans="1:11" ht="12.75">
      <c r="A33" s="83" t="s">
        <v>11</v>
      </c>
      <c r="B33" s="132" t="s">
        <v>72</v>
      </c>
      <c r="C33" s="133"/>
      <c r="D33" s="133"/>
      <c r="E33" s="133"/>
      <c r="F33" s="90"/>
      <c r="G33" s="112">
        <v>2260.93</v>
      </c>
      <c r="H33" s="112">
        <v>2460.92</v>
      </c>
      <c r="I33" s="79"/>
      <c r="J33" s="92"/>
      <c r="K33" s="79"/>
    </row>
    <row r="34" spans="1:11" ht="12.75">
      <c r="A34" s="83" t="s">
        <v>13</v>
      </c>
      <c r="B34" s="132" t="s">
        <v>73</v>
      </c>
      <c r="C34" s="133"/>
      <c r="D34" s="133"/>
      <c r="E34" s="133"/>
      <c r="F34" s="90"/>
      <c r="G34" s="112">
        <v>28524.91</v>
      </c>
      <c r="H34" s="112">
        <v>56329.29</v>
      </c>
      <c r="I34" s="79"/>
      <c r="J34" s="92"/>
      <c r="K34" s="79"/>
    </row>
    <row r="35" spans="1:11" ht="12.75">
      <c r="A35" s="83" t="s">
        <v>20</v>
      </c>
      <c r="B35" s="134" t="s">
        <v>74</v>
      </c>
      <c r="C35" s="133"/>
      <c r="D35" s="133"/>
      <c r="E35" s="133"/>
      <c r="F35" s="90"/>
      <c r="G35" s="112">
        <v>131.53</v>
      </c>
      <c r="H35" s="112">
        <v>158.75</v>
      </c>
      <c r="I35" s="79"/>
      <c r="J35" s="92"/>
      <c r="K35" s="79"/>
    </row>
    <row r="36" spans="1:11" ht="12.75">
      <c r="A36" s="83" t="s">
        <v>54</v>
      </c>
      <c r="B36" s="134" t="s">
        <v>75</v>
      </c>
      <c r="C36" s="133"/>
      <c r="D36" s="133"/>
      <c r="E36" s="133"/>
      <c r="F36" s="90"/>
      <c r="G36" s="112"/>
      <c r="H36" s="112"/>
      <c r="I36" s="79"/>
      <c r="J36" s="92"/>
      <c r="K36" s="79"/>
    </row>
    <row r="37" spans="1:11" ht="12.75">
      <c r="A37" s="83" t="s">
        <v>55</v>
      </c>
      <c r="B37" s="134" t="s">
        <v>76</v>
      </c>
      <c r="C37" s="133"/>
      <c r="D37" s="133"/>
      <c r="E37" s="133"/>
      <c r="F37" s="90"/>
      <c r="G37" s="112">
        <v>536.84</v>
      </c>
      <c r="H37" s="112">
        <v>2415.05</v>
      </c>
      <c r="I37" s="79"/>
      <c r="J37" s="92"/>
      <c r="K37" s="79"/>
    </row>
    <row r="38" spans="1:11" ht="12.75">
      <c r="A38" s="83" t="s">
        <v>56</v>
      </c>
      <c r="B38" s="134" t="s">
        <v>77</v>
      </c>
      <c r="C38" s="133"/>
      <c r="D38" s="133"/>
      <c r="E38" s="133"/>
      <c r="F38" s="90"/>
      <c r="G38" s="112">
        <v>721.69</v>
      </c>
      <c r="H38" s="112">
        <v>47649.96</v>
      </c>
      <c r="I38" s="79"/>
      <c r="J38" s="92"/>
      <c r="K38" s="79"/>
    </row>
    <row r="39" spans="1:11" ht="12.75">
      <c r="A39" s="83" t="s">
        <v>57</v>
      </c>
      <c r="B39" s="132" t="s">
        <v>19</v>
      </c>
      <c r="C39" s="133"/>
      <c r="D39" s="133"/>
      <c r="E39" s="133"/>
      <c r="F39" s="90"/>
      <c r="G39" s="112"/>
      <c r="H39" s="112"/>
      <c r="I39" s="79"/>
      <c r="J39" s="92"/>
      <c r="K39" s="79"/>
    </row>
    <row r="40" spans="1:11" ht="12.75">
      <c r="A40" s="83" t="s">
        <v>58</v>
      </c>
      <c r="B40" s="134" t="s">
        <v>59</v>
      </c>
      <c r="C40" s="133"/>
      <c r="D40" s="133"/>
      <c r="E40" s="133"/>
      <c r="F40" s="90"/>
      <c r="G40" s="112">
        <v>6413.91</v>
      </c>
      <c r="H40" s="112">
        <v>16223.45</v>
      </c>
      <c r="I40" s="79"/>
      <c r="J40" s="92"/>
      <c r="K40" s="79"/>
    </row>
    <row r="41" spans="1:11" ht="15.75" customHeight="1">
      <c r="A41" s="83" t="s">
        <v>60</v>
      </c>
      <c r="B41" s="132" t="s">
        <v>35</v>
      </c>
      <c r="C41" s="132"/>
      <c r="D41" s="132"/>
      <c r="E41" s="132"/>
      <c r="F41" s="90"/>
      <c r="G41" s="112">
        <v>0</v>
      </c>
      <c r="H41" s="112"/>
      <c r="I41" s="79"/>
      <c r="J41" s="92"/>
      <c r="K41" s="79"/>
    </row>
    <row r="42" spans="1:11" ht="15.75" customHeight="1">
      <c r="A42" s="83" t="s">
        <v>61</v>
      </c>
      <c r="B42" s="132" t="s">
        <v>78</v>
      </c>
      <c r="C42" s="133"/>
      <c r="D42" s="133"/>
      <c r="E42" s="133"/>
      <c r="F42" s="90"/>
      <c r="G42" s="112">
        <v>0</v>
      </c>
      <c r="H42" s="112"/>
      <c r="I42" s="79"/>
      <c r="J42" s="92"/>
      <c r="K42" s="79"/>
    </row>
    <row r="43" spans="1:11" ht="12.75">
      <c r="A43" s="83" t="s">
        <v>62</v>
      </c>
      <c r="B43" s="132" t="s">
        <v>36</v>
      </c>
      <c r="C43" s="133"/>
      <c r="D43" s="133"/>
      <c r="E43" s="133"/>
      <c r="F43" s="90"/>
      <c r="G43" s="112"/>
      <c r="H43" s="112"/>
      <c r="I43" s="79"/>
      <c r="J43" s="92"/>
      <c r="K43" s="79"/>
    </row>
    <row r="44" spans="1:11" ht="12.75">
      <c r="A44" s="83" t="s">
        <v>63</v>
      </c>
      <c r="B44" s="132" t="s">
        <v>79</v>
      </c>
      <c r="C44" s="133"/>
      <c r="D44" s="133"/>
      <c r="E44" s="133"/>
      <c r="F44" s="90"/>
      <c r="G44" s="112">
        <v>13072.95</v>
      </c>
      <c r="H44" s="112">
        <v>18763.82</v>
      </c>
      <c r="I44" s="79"/>
      <c r="J44" s="92"/>
      <c r="K44" s="79"/>
    </row>
    <row r="45" spans="1:11" ht="12.75">
      <c r="A45" s="83" t="s">
        <v>64</v>
      </c>
      <c r="B45" s="148" t="s">
        <v>37</v>
      </c>
      <c r="C45" s="149"/>
      <c r="D45" s="149"/>
      <c r="E45" s="150"/>
      <c r="F45" s="90"/>
      <c r="G45" s="112"/>
      <c r="H45" s="112"/>
      <c r="I45" s="79"/>
      <c r="J45" s="79"/>
      <c r="K45" s="79"/>
    </row>
    <row r="46" spans="1:11" ht="12.75">
      <c r="A46" s="87" t="s">
        <v>21</v>
      </c>
      <c r="B46" s="145" t="s">
        <v>22</v>
      </c>
      <c r="C46" s="146"/>
      <c r="D46" s="146"/>
      <c r="E46" s="147"/>
      <c r="F46" s="88"/>
      <c r="G46" s="111">
        <f>SUM(G21-G31)</f>
        <v>284.11000000004424</v>
      </c>
      <c r="H46" s="111">
        <f>SUM(H21-H31)</f>
        <v>-11424.579999999958</v>
      </c>
      <c r="I46" s="79"/>
      <c r="J46" s="79"/>
      <c r="K46" s="79"/>
    </row>
    <row r="47" spans="1:11" ht="12.75">
      <c r="A47" s="87" t="s">
        <v>23</v>
      </c>
      <c r="B47" s="151" t="s">
        <v>24</v>
      </c>
      <c r="C47" s="146"/>
      <c r="D47" s="146"/>
      <c r="E47" s="147"/>
      <c r="F47" s="87"/>
      <c r="G47" s="111">
        <f>SUM(G48+G49-G50)</f>
        <v>0</v>
      </c>
      <c r="H47" s="111">
        <f>SUM(H48+H49-H50)</f>
        <v>0</v>
      </c>
      <c r="I47" s="79"/>
      <c r="J47" s="79"/>
      <c r="K47" s="79"/>
    </row>
    <row r="48" spans="1:11" ht="12.75">
      <c r="A48" s="91" t="s">
        <v>65</v>
      </c>
      <c r="B48" s="148" t="s">
        <v>80</v>
      </c>
      <c r="C48" s="149"/>
      <c r="D48" s="149"/>
      <c r="E48" s="150"/>
      <c r="F48" s="91"/>
      <c r="G48" s="112"/>
      <c r="H48" s="112"/>
      <c r="I48" s="79"/>
      <c r="J48" s="79"/>
      <c r="K48" s="79"/>
    </row>
    <row r="49" spans="1:11" ht="12.75">
      <c r="A49" s="91" t="s">
        <v>11</v>
      </c>
      <c r="B49" s="148" t="s">
        <v>66</v>
      </c>
      <c r="C49" s="149"/>
      <c r="D49" s="149"/>
      <c r="E49" s="150"/>
      <c r="F49" s="91"/>
      <c r="G49" s="112"/>
      <c r="H49" s="112"/>
      <c r="I49" s="79"/>
      <c r="J49" s="79"/>
      <c r="K49" s="79"/>
    </row>
    <row r="50" spans="1:11" ht="12.75">
      <c r="A50" s="91" t="s">
        <v>67</v>
      </c>
      <c r="B50" s="148" t="s">
        <v>81</v>
      </c>
      <c r="C50" s="149"/>
      <c r="D50" s="149"/>
      <c r="E50" s="150"/>
      <c r="F50" s="91"/>
      <c r="G50" s="112"/>
      <c r="H50" s="112"/>
      <c r="I50" s="79"/>
      <c r="J50" s="79"/>
      <c r="K50" s="79"/>
    </row>
    <row r="51" spans="1:11" ht="12.75">
      <c r="A51" s="87" t="s">
        <v>25</v>
      </c>
      <c r="B51" s="145" t="s">
        <v>26</v>
      </c>
      <c r="C51" s="146"/>
      <c r="D51" s="146"/>
      <c r="E51" s="147"/>
      <c r="F51" s="87"/>
      <c r="G51" s="111"/>
      <c r="H51" s="111">
        <v>3.27</v>
      </c>
      <c r="I51" s="79"/>
      <c r="J51" s="79"/>
      <c r="K51" s="79"/>
    </row>
    <row r="52" spans="1:11" ht="30" customHeight="1">
      <c r="A52" s="87" t="s">
        <v>27</v>
      </c>
      <c r="B52" s="152" t="s">
        <v>39</v>
      </c>
      <c r="C52" s="153"/>
      <c r="D52" s="153"/>
      <c r="E52" s="154"/>
      <c r="F52" s="87"/>
      <c r="G52" s="111"/>
      <c r="H52" s="111"/>
      <c r="I52" s="79"/>
      <c r="J52" s="79"/>
      <c r="K52" s="79"/>
    </row>
    <row r="53" spans="1:11" ht="12.75">
      <c r="A53" s="87" t="s">
        <v>28</v>
      </c>
      <c r="B53" s="145" t="s">
        <v>68</v>
      </c>
      <c r="C53" s="146"/>
      <c r="D53" s="146"/>
      <c r="E53" s="147"/>
      <c r="F53" s="87"/>
      <c r="G53" s="111"/>
      <c r="H53" s="111"/>
      <c r="I53" s="79"/>
      <c r="J53" s="79"/>
      <c r="K53" s="79"/>
    </row>
    <row r="54" spans="1:11" ht="30" customHeight="1">
      <c r="A54" s="87" t="s">
        <v>30</v>
      </c>
      <c r="B54" s="155" t="s">
        <v>29</v>
      </c>
      <c r="C54" s="153"/>
      <c r="D54" s="153"/>
      <c r="E54" s="154"/>
      <c r="F54" s="87"/>
      <c r="G54" s="111">
        <f>G46-G47-G51</f>
        <v>284.11000000004424</v>
      </c>
      <c r="H54" s="111">
        <f>H46-H47-H51</f>
        <v>-11427.849999999959</v>
      </c>
      <c r="I54" s="79"/>
      <c r="J54" s="79"/>
      <c r="K54" s="79"/>
    </row>
    <row r="55" spans="1:11" ht="12.75">
      <c r="A55" s="87" t="s">
        <v>9</v>
      </c>
      <c r="B55" s="151" t="s">
        <v>31</v>
      </c>
      <c r="C55" s="146"/>
      <c r="D55" s="146"/>
      <c r="E55" s="147"/>
      <c r="F55" s="87"/>
      <c r="G55" s="111"/>
      <c r="H55" s="111"/>
      <c r="I55" s="79"/>
      <c r="J55" s="79"/>
      <c r="K55" s="79"/>
    </row>
    <row r="56" spans="1:11" ht="12.75">
      <c r="A56" s="87" t="s">
        <v>69</v>
      </c>
      <c r="B56" s="145" t="s">
        <v>32</v>
      </c>
      <c r="C56" s="146"/>
      <c r="D56" s="146"/>
      <c r="E56" s="147"/>
      <c r="F56" s="87"/>
      <c r="G56" s="111">
        <f>G54-G55</f>
        <v>284.11000000004424</v>
      </c>
      <c r="H56" s="111">
        <f>H54-H55</f>
        <v>-11427.849999999959</v>
      </c>
      <c r="I56" s="79"/>
      <c r="J56" s="79"/>
      <c r="K56" s="79"/>
    </row>
    <row r="57" spans="1:11" ht="12.75">
      <c r="A57" s="91" t="s">
        <v>9</v>
      </c>
      <c r="B57" s="148" t="s">
        <v>70</v>
      </c>
      <c r="C57" s="149"/>
      <c r="D57" s="149"/>
      <c r="E57" s="150"/>
      <c r="F57" s="91"/>
      <c r="G57" s="112"/>
      <c r="H57" s="112"/>
      <c r="I57" s="79"/>
      <c r="J57" s="79"/>
      <c r="K57" s="79"/>
    </row>
    <row r="58" spans="1:11" ht="12.75">
      <c r="A58" s="91" t="s">
        <v>11</v>
      </c>
      <c r="B58" s="148" t="s">
        <v>71</v>
      </c>
      <c r="C58" s="149"/>
      <c r="D58" s="149"/>
      <c r="E58" s="150"/>
      <c r="F58" s="91"/>
      <c r="G58" s="112"/>
      <c r="H58" s="112"/>
      <c r="I58" s="79"/>
      <c r="J58" s="79"/>
      <c r="K58" s="79"/>
    </row>
    <row r="59" spans="1:11" ht="12.75">
      <c r="A59" s="85"/>
      <c r="B59" s="85"/>
      <c r="C59" s="85"/>
      <c r="D59" s="79"/>
      <c r="E59" s="79"/>
      <c r="F59" s="92"/>
      <c r="G59" s="94"/>
      <c r="H59" s="94"/>
      <c r="I59" s="79"/>
      <c r="J59" s="79"/>
      <c r="K59" s="79"/>
    </row>
    <row r="60" spans="1:11" ht="12.75">
      <c r="A60" s="129" t="s">
        <v>239</v>
      </c>
      <c r="B60" s="129"/>
      <c r="C60" s="129"/>
      <c r="D60" s="129"/>
      <c r="E60" s="129"/>
      <c r="F60" s="129"/>
      <c r="G60" s="128" t="s">
        <v>240</v>
      </c>
      <c r="H60" s="128"/>
      <c r="I60" s="79"/>
      <c r="J60" s="79"/>
      <c r="K60" s="79"/>
    </row>
    <row r="61" spans="1:11" s="2" customFormat="1" ht="34.5" customHeight="1">
      <c r="A61" s="130" t="s">
        <v>83</v>
      </c>
      <c r="B61" s="130"/>
      <c r="C61" s="130"/>
      <c r="D61" s="130"/>
      <c r="E61" s="130"/>
      <c r="F61" s="130"/>
      <c r="G61" s="131" t="s">
        <v>33</v>
      </c>
      <c r="H61" s="131"/>
      <c r="I61" s="79"/>
      <c r="J61" s="79"/>
      <c r="K61" s="79"/>
    </row>
    <row r="62" spans="1:11" ht="12.75">
      <c r="A62" s="79" t="s">
        <v>231</v>
      </c>
      <c r="B62" s="79"/>
      <c r="C62" s="79"/>
      <c r="D62" s="79"/>
      <c r="E62" s="79"/>
      <c r="F62" s="79"/>
      <c r="G62" s="128" t="s">
        <v>241</v>
      </c>
      <c r="H62" s="128"/>
      <c r="I62" s="79"/>
      <c r="J62" s="79"/>
      <c r="K62" s="79"/>
    </row>
    <row r="63" spans="1:11" ht="12.75">
      <c r="A63" s="79"/>
      <c r="B63" s="79"/>
      <c r="C63" s="79"/>
      <c r="D63" s="79"/>
      <c r="E63" s="79"/>
      <c r="F63" s="79"/>
      <c r="G63" s="131" t="s">
        <v>33</v>
      </c>
      <c r="H63" s="131"/>
      <c r="I63" s="79"/>
      <c r="J63" s="79"/>
      <c r="K63" s="79"/>
    </row>
    <row r="64" spans="1:11" ht="12.75">
      <c r="A64" s="79"/>
      <c r="B64" s="79"/>
      <c r="C64" s="79"/>
      <c r="D64" s="79"/>
      <c r="E64" s="79"/>
      <c r="F64" s="79"/>
      <c r="G64" s="81"/>
      <c r="H64" s="81"/>
      <c r="I64" s="79"/>
      <c r="J64" s="79"/>
      <c r="K64" s="79"/>
    </row>
    <row r="65" spans="1:11" ht="12.75">
      <c r="A65" s="79"/>
      <c r="B65" s="79"/>
      <c r="C65" s="79"/>
      <c r="D65" s="79"/>
      <c r="E65" s="79"/>
      <c r="F65" s="79"/>
      <c r="G65" s="81"/>
      <c r="H65" s="81"/>
      <c r="I65" s="79"/>
      <c r="J65" s="79"/>
      <c r="K65" s="79"/>
    </row>
    <row r="66" spans="1:11" ht="12.75">
      <c r="A66" s="79"/>
      <c r="B66" s="79"/>
      <c r="C66" s="79"/>
      <c r="D66" s="79"/>
      <c r="E66" s="79"/>
      <c r="F66" s="79"/>
      <c r="G66" s="81"/>
      <c r="H66" s="81"/>
      <c r="I66" s="79"/>
      <c r="J66" s="79"/>
      <c r="K66" s="79"/>
    </row>
  </sheetData>
  <sheetProtection/>
  <mergeCells count="59">
    <mergeCell ref="A9:H9"/>
    <mergeCell ref="G63:H63"/>
    <mergeCell ref="B45:E45"/>
    <mergeCell ref="B46:E46"/>
    <mergeCell ref="B47:E47"/>
    <mergeCell ref="B58:E58"/>
    <mergeCell ref="B52:E52"/>
    <mergeCell ref="B53:E53"/>
    <mergeCell ref="B54:E54"/>
    <mergeCell ref="B55:E55"/>
    <mergeCell ref="A5:H5"/>
    <mergeCell ref="A6:H6"/>
    <mergeCell ref="A7:H7"/>
    <mergeCell ref="A8:H8"/>
    <mergeCell ref="B56:E56"/>
    <mergeCell ref="B57:E57"/>
    <mergeCell ref="B48:E48"/>
    <mergeCell ref="B49:E49"/>
    <mergeCell ref="B50:E50"/>
    <mergeCell ref="B51:E51"/>
    <mergeCell ref="A10:H10"/>
    <mergeCell ref="A12:H12"/>
    <mergeCell ref="A13:H13"/>
    <mergeCell ref="A11:H11"/>
    <mergeCell ref="B24:E24"/>
    <mergeCell ref="A14:H14"/>
    <mergeCell ref="A15:H15"/>
    <mergeCell ref="A17:H17"/>
    <mergeCell ref="A18:H18"/>
    <mergeCell ref="A19:H19"/>
    <mergeCell ref="B20:E20"/>
    <mergeCell ref="B21:E21"/>
    <mergeCell ref="B22:E22"/>
    <mergeCell ref="B23:E23"/>
    <mergeCell ref="B29:E29"/>
    <mergeCell ref="B30:E30"/>
    <mergeCell ref="B42:E42"/>
    <mergeCell ref="B35:E35"/>
    <mergeCell ref="B36:E36"/>
    <mergeCell ref="B31:E31"/>
    <mergeCell ref="B32:E32"/>
    <mergeCell ref="B25:E25"/>
    <mergeCell ref="B26:E26"/>
    <mergeCell ref="B27:E27"/>
    <mergeCell ref="B28:E28"/>
    <mergeCell ref="B38:E38"/>
    <mergeCell ref="B39:E39"/>
    <mergeCell ref="B40:E40"/>
    <mergeCell ref="B41:E41"/>
    <mergeCell ref="B33:E33"/>
    <mergeCell ref="B34:E34"/>
    <mergeCell ref="B37:E37"/>
    <mergeCell ref="G62:H62"/>
    <mergeCell ref="A60:F60"/>
    <mergeCell ref="A61:F61"/>
    <mergeCell ref="G60:H60"/>
    <mergeCell ref="G61:H61"/>
    <mergeCell ref="B43:E43"/>
    <mergeCell ref="B44:E44"/>
  </mergeCells>
  <printOptions horizontalCentered="1"/>
  <pageMargins left="0.3937007874015748" right="0.1968503937007874" top="0.5905511811023623" bottom="0.3937007874015748" header="0.5118110236220472" footer="0.5118110236220472"/>
  <pageSetup cellComments="asDisplayed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04"/>
  <sheetViews>
    <sheetView zoomScalePageLayoutView="0" workbookViewId="0" topLeftCell="A55">
      <selection activeCell="H91" sqref="H91"/>
    </sheetView>
  </sheetViews>
  <sheetFormatPr defaultColWidth="9.140625" defaultRowHeight="12.75"/>
  <cols>
    <col min="1" max="1" width="10.57421875" style="5" customWidth="1"/>
    <col min="2" max="2" width="3.140625" style="14" customWidth="1"/>
    <col min="3" max="3" width="2.7109375" style="14" customWidth="1"/>
    <col min="4" max="4" width="47.00390625" style="14" customWidth="1"/>
    <col min="5" max="5" width="7.7109375" style="19" customWidth="1"/>
    <col min="6" max="7" width="11.8515625" style="5" customWidth="1"/>
    <col min="8" max="16384" width="9.140625" style="5" customWidth="1"/>
  </cols>
  <sheetData>
    <row r="1" spans="1:7" ht="12.75">
      <c r="A1" s="18"/>
      <c r="B1" s="19"/>
      <c r="C1" s="19"/>
      <c r="D1" s="19"/>
      <c r="E1" s="20"/>
      <c r="F1" s="18"/>
      <c r="G1" s="18"/>
    </row>
    <row r="2" spans="5:7" ht="12.75">
      <c r="E2" s="158" t="s">
        <v>133</v>
      </c>
      <c r="F2" s="159"/>
      <c r="G2" s="159"/>
    </row>
    <row r="3" spans="5:7" ht="12.75">
      <c r="E3" s="160" t="s">
        <v>84</v>
      </c>
      <c r="F3" s="138"/>
      <c r="G3" s="138"/>
    </row>
    <row r="5" spans="1:7" ht="12.75">
      <c r="A5" s="161" t="s">
        <v>134</v>
      </c>
      <c r="B5" s="161"/>
      <c r="C5" s="161"/>
      <c r="D5" s="161"/>
      <c r="E5" s="161"/>
      <c r="F5" s="162"/>
      <c r="G5" s="162"/>
    </row>
    <row r="6" spans="1:7" ht="12.75">
      <c r="A6" s="163"/>
      <c r="B6" s="163"/>
      <c r="C6" s="163"/>
      <c r="D6" s="163"/>
      <c r="E6" s="163"/>
      <c r="F6" s="163"/>
      <c r="G6" s="163"/>
    </row>
    <row r="7" spans="1:11" ht="15.75">
      <c r="A7" s="75"/>
      <c r="B7" s="73"/>
      <c r="C7" s="73"/>
      <c r="D7" s="140" t="s">
        <v>236</v>
      </c>
      <c r="E7" s="140"/>
      <c r="F7" s="140"/>
      <c r="G7" s="76"/>
      <c r="H7" s="76"/>
      <c r="I7" s="76"/>
      <c r="J7" s="76"/>
      <c r="K7" s="76"/>
    </row>
    <row r="8" spans="1:7" ht="12.75">
      <c r="A8" s="157" t="s">
        <v>135</v>
      </c>
      <c r="B8" s="157"/>
      <c r="C8" s="157"/>
      <c r="D8" s="157"/>
      <c r="E8" s="157"/>
      <c r="F8" s="162"/>
      <c r="G8" s="162"/>
    </row>
    <row r="9" spans="1:8" ht="12.75" customHeight="1">
      <c r="A9" s="140" t="s">
        <v>237</v>
      </c>
      <c r="B9" s="141"/>
      <c r="C9" s="141"/>
      <c r="D9" s="141"/>
      <c r="E9" s="141"/>
      <c r="F9" s="141"/>
      <c r="G9" s="141"/>
      <c r="H9" s="141"/>
    </row>
    <row r="10" spans="1:7" ht="12.75">
      <c r="A10" s="164" t="s">
        <v>238</v>
      </c>
      <c r="B10" s="164"/>
      <c r="C10" s="164"/>
      <c r="D10" s="164"/>
      <c r="E10" s="164"/>
      <c r="F10" s="165"/>
      <c r="G10" s="165"/>
    </row>
    <row r="11" spans="1:7" ht="12.75">
      <c r="A11" s="165"/>
      <c r="B11" s="165"/>
      <c r="C11" s="165"/>
      <c r="D11" s="165"/>
      <c r="E11" s="165"/>
      <c r="F11" s="165"/>
      <c r="G11" s="165"/>
    </row>
    <row r="12" spans="1:5" ht="12.75">
      <c r="A12" s="162"/>
      <c r="B12" s="162"/>
      <c r="C12" s="162"/>
      <c r="D12" s="162"/>
      <c r="E12" s="162"/>
    </row>
    <row r="13" spans="1:7" ht="12.75">
      <c r="A13" s="161" t="s">
        <v>136</v>
      </c>
      <c r="B13" s="161"/>
      <c r="C13" s="161"/>
      <c r="D13" s="161"/>
      <c r="E13" s="161"/>
      <c r="F13" s="166"/>
      <c r="G13" s="166"/>
    </row>
    <row r="14" spans="1:7" ht="12.75">
      <c r="A14" s="161" t="s">
        <v>249</v>
      </c>
      <c r="B14" s="161"/>
      <c r="C14" s="161"/>
      <c r="D14" s="161"/>
      <c r="E14" s="161"/>
      <c r="F14" s="166"/>
      <c r="G14" s="166"/>
    </row>
    <row r="15" spans="1:7" ht="12.75">
      <c r="A15" s="15"/>
      <c r="B15" s="15"/>
      <c r="C15" s="15"/>
      <c r="D15" s="15"/>
      <c r="E15" s="15"/>
      <c r="F15" s="101"/>
      <c r="G15" s="101"/>
    </row>
    <row r="16" spans="1:7" ht="12.75">
      <c r="A16" s="157" t="s">
        <v>251</v>
      </c>
      <c r="B16" s="157"/>
      <c r="C16" s="157"/>
      <c r="D16" s="157"/>
      <c r="E16" s="157"/>
      <c r="F16" s="162"/>
      <c r="G16" s="162"/>
    </row>
    <row r="17" spans="1:7" ht="12.75">
      <c r="A17" s="157" t="s">
        <v>2</v>
      </c>
      <c r="B17" s="157"/>
      <c r="C17" s="157"/>
      <c r="D17" s="157"/>
      <c r="E17" s="157"/>
      <c r="F17" s="162"/>
      <c r="G17" s="162"/>
    </row>
    <row r="18" spans="1:7" ht="12.75" customHeight="1">
      <c r="A18" s="15"/>
      <c r="B18" s="21"/>
      <c r="C18" s="21"/>
      <c r="D18" s="167" t="s">
        <v>246</v>
      </c>
      <c r="E18" s="167"/>
      <c r="F18" s="167"/>
      <c r="G18" s="167"/>
    </row>
    <row r="19" spans="1:7" ht="67.5" customHeight="1">
      <c r="A19" s="22" t="s">
        <v>3</v>
      </c>
      <c r="B19" s="168" t="s">
        <v>4</v>
      </c>
      <c r="C19" s="169"/>
      <c r="D19" s="169"/>
      <c r="E19" s="113" t="s">
        <v>137</v>
      </c>
      <c r="F19" s="6" t="s">
        <v>104</v>
      </c>
      <c r="G19" s="6" t="s">
        <v>105</v>
      </c>
    </row>
    <row r="20" spans="1:7" s="14" customFormat="1" ht="12.75" customHeight="1">
      <c r="A20" s="6" t="s">
        <v>7</v>
      </c>
      <c r="B20" s="23" t="s">
        <v>138</v>
      </c>
      <c r="C20" s="23"/>
      <c r="D20" s="48"/>
      <c r="E20" s="119"/>
      <c r="F20" s="107">
        <f>SUM(F21,F27,F38,F39)</f>
        <v>10909.65</v>
      </c>
      <c r="G20" s="103">
        <f>SUM(G21,G27,G38,G39)</f>
        <v>15278.439999999999</v>
      </c>
    </row>
    <row r="21" spans="1:7" s="14" customFormat="1" ht="12.75" customHeight="1">
      <c r="A21" s="7" t="s">
        <v>9</v>
      </c>
      <c r="B21" s="39" t="s">
        <v>139</v>
      </c>
      <c r="C21" s="114"/>
      <c r="D21" s="115"/>
      <c r="E21" s="119"/>
      <c r="F21" s="104">
        <f>SUM(F22:F26)</f>
        <v>0</v>
      </c>
      <c r="G21" s="104">
        <f>SUM(G22:G26)</f>
        <v>0</v>
      </c>
    </row>
    <row r="22" spans="1:7" s="14" customFormat="1" ht="12.75" customHeight="1">
      <c r="A22" s="7" t="s">
        <v>140</v>
      </c>
      <c r="B22" s="39"/>
      <c r="C22" s="39" t="s">
        <v>91</v>
      </c>
      <c r="D22" s="31"/>
      <c r="E22" s="119"/>
      <c r="F22" s="104"/>
      <c r="G22" s="104"/>
    </row>
    <row r="23" spans="1:7" s="14" customFormat="1" ht="12.75" customHeight="1">
      <c r="A23" s="7" t="s">
        <v>141</v>
      </c>
      <c r="B23" s="39"/>
      <c r="C23" s="39" t="s">
        <v>92</v>
      </c>
      <c r="D23" s="31"/>
      <c r="E23" s="119"/>
      <c r="F23" s="104"/>
      <c r="G23" s="104"/>
    </row>
    <row r="24" spans="1:7" s="14" customFormat="1" ht="12.75" customHeight="1">
      <c r="A24" s="7" t="s">
        <v>142</v>
      </c>
      <c r="B24" s="39"/>
      <c r="C24" s="39" t="s">
        <v>93</v>
      </c>
      <c r="D24" s="31"/>
      <c r="E24" s="119"/>
      <c r="F24" s="104"/>
      <c r="G24" s="104"/>
    </row>
    <row r="25" spans="1:7" s="14" customFormat="1" ht="12.75" customHeight="1">
      <c r="A25" s="7" t="s">
        <v>143</v>
      </c>
      <c r="B25" s="39"/>
      <c r="C25" s="39" t="s">
        <v>144</v>
      </c>
      <c r="D25" s="31"/>
      <c r="E25" s="119"/>
      <c r="F25" s="104"/>
      <c r="G25" s="104"/>
    </row>
    <row r="26" spans="1:7" s="14" customFormat="1" ht="12.75" customHeight="1">
      <c r="A26" s="116" t="s">
        <v>145</v>
      </c>
      <c r="B26" s="39"/>
      <c r="C26" s="39" t="s">
        <v>94</v>
      </c>
      <c r="D26" s="31"/>
      <c r="E26" s="119"/>
      <c r="F26" s="104"/>
      <c r="G26" s="104"/>
    </row>
    <row r="27" spans="1:7" s="14" customFormat="1" ht="12.75" customHeight="1">
      <c r="A27" s="7" t="s">
        <v>11</v>
      </c>
      <c r="B27" s="39" t="s">
        <v>146</v>
      </c>
      <c r="C27" s="39"/>
      <c r="D27" s="31"/>
      <c r="E27" s="119"/>
      <c r="F27" s="103">
        <f>SUM(F28:F37)</f>
        <v>10909.65</v>
      </c>
      <c r="G27" s="103">
        <f>SUM(G28:G37)</f>
        <v>15278.439999999999</v>
      </c>
    </row>
    <row r="28" spans="1:7" s="14" customFormat="1" ht="12.75" customHeight="1">
      <c r="A28" s="7" t="s">
        <v>147</v>
      </c>
      <c r="B28" s="39"/>
      <c r="C28" s="39" t="s">
        <v>148</v>
      </c>
      <c r="D28" s="31"/>
      <c r="E28" s="119"/>
      <c r="F28" s="104"/>
      <c r="G28" s="104"/>
    </row>
    <row r="29" spans="1:7" s="14" customFormat="1" ht="12.75" customHeight="1">
      <c r="A29" s="7" t="s">
        <v>149</v>
      </c>
      <c r="B29" s="39"/>
      <c r="C29" s="39" t="s">
        <v>150</v>
      </c>
      <c r="D29" s="31"/>
      <c r="E29" s="119"/>
      <c r="F29" s="104"/>
      <c r="G29" s="104"/>
    </row>
    <row r="30" spans="1:7" s="14" customFormat="1" ht="12.75" customHeight="1">
      <c r="A30" s="7" t="s">
        <v>151</v>
      </c>
      <c r="B30" s="39"/>
      <c r="C30" s="39" t="s">
        <v>152</v>
      </c>
      <c r="D30" s="31"/>
      <c r="E30" s="119"/>
      <c r="F30" s="104"/>
      <c r="G30" s="104"/>
    </row>
    <row r="31" spans="1:7" s="14" customFormat="1" ht="12.75" customHeight="1">
      <c r="A31" s="7" t="s">
        <v>153</v>
      </c>
      <c r="B31" s="39"/>
      <c r="C31" s="39" t="s">
        <v>154</v>
      </c>
      <c r="D31" s="31"/>
      <c r="E31" s="119"/>
      <c r="F31" s="104"/>
      <c r="G31" s="104"/>
    </row>
    <row r="32" spans="1:7" s="14" customFormat="1" ht="12.75" customHeight="1">
      <c r="A32" s="7" t="s">
        <v>155</v>
      </c>
      <c r="B32" s="39"/>
      <c r="C32" s="39" t="s">
        <v>156</v>
      </c>
      <c r="D32" s="31"/>
      <c r="E32" s="119"/>
      <c r="F32" s="104"/>
      <c r="G32" s="104">
        <v>0</v>
      </c>
    </row>
    <row r="33" spans="1:7" s="14" customFormat="1" ht="12.75" customHeight="1">
      <c r="A33" s="7" t="s">
        <v>157</v>
      </c>
      <c r="B33" s="39"/>
      <c r="C33" s="39" t="s">
        <v>158</v>
      </c>
      <c r="D33" s="31"/>
      <c r="E33" s="119"/>
      <c r="F33" s="104"/>
      <c r="G33" s="104"/>
    </row>
    <row r="34" spans="1:7" s="14" customFormat="1" ht="12.75" customHeight="1">
      <c r="A34" s="7" t="s">
        <v>159</v>
      </c>
      <c r="B34" s="39"/>
      <c r="C34" s="39" t="s">
        <v>160</v>
      </c>
      <c r="D34" s="31"/>
      <c r="E34" s="119"/>
      <c r="F34" s="104"/>
      <c r="G34" s="104"/>
    </row>
    <row r="35" spans="1:7" s="14" customFormat="1" ht="12.75" customHeight="1">
      <c r="A35" s="7" t="s">
        <v>161</v>
      </c>
      <c r="B35" s="39"/>
      <c r="C35" s="39" t="s">
        <v>162</v>
      </c>
      <c r="D35" s="31"/>
      <c r="E35" s="119">
        <v>1208</v>
      </c>
      <c r="F35" s="104">
        <v>6547.08</v>
      </c>
      <c r="G35" s="104">
        <v>11236.4</v>
      </c>
    </row>
    <row r="36" spans="1:7" s="14" customFormat="1" ht="12.75" customHeight="1">
      <c r="A36" s="7" t="s">
        <v>163</v>
      </c>
      <c r="B36" s="46"/>
      <c r="C36" s="46" t="s">
        <v>164</v>
      </c>
      <c r="D36" s="47"/>
      <c r="E36" s="119" t="s">
        <v>242</v>
      </c>
      <c r="F36" s="104">
        <v>4362.57</v>
      </c>
      <c r="G36" s="104">
        <v>4042.04</v>
      </c>
    </row>
    <row r="37" spans="1:7" s="14" customFormat="1" ht="12.75" customHeight="1">
      <c r="A37" s="7" t="s">
        <v>165</v>
      </c>
      <c r="B37" s="39"/>
      <c r="C37" s="39" t="s">
        <v>166</v>
      </c>
      <c r="D37" s="31"/>
      <c r="E37" s="119"/>
      <c r="F37" s="117"/>
      <c r="G37" s="117"/>
    </row>
    <row r="38" spans="1:7" s="14" customFormat="1" ht="12.75" customHeight="1">
      <c r="A38" s="7" t="s">
        <v>13</v>
      </c>
      <c r="B38" s="39" t="s">
        <v>167</v>
      </c>
      <c r="C38" s="39"/>
      <c r="D38" s="31"/>
      <c r="E38" s="119"/>
      <c r="F38" s="104"/>
      <c r="G38" s="104"/>
    </row>
    <row r="39" spans="1:7" s="14" customFormat="1" ht="12.75" customHeight="1">
      <c r="A39" s="7" t="s">
        <v>20</v>
      </c>
      <c r="B39" s="39" t="s">
        <v>168</v>
      </c>
      <c r="C39" s="39"/>
      <c r="D39" s="31"/>
      <c r="E39" s="120"/>
      <c r="F39" s="104"/>
      <c r="G39" s="104"/>
    </row>
    <row r="40" spans="1:7" s="14" customFormat="1" ht="12.75" customHeight="1">
      <c r="A40" s="6" t="s">
        <v>17</v>
      </c>
      <c r="B40" s="23" t="s">
        <v>169</v>
      </c>
      <c r="C40" s="23"/>
      <c r="D40" s="48"/>
      <c r="E40" s="119"/>
      <c r="F40" s="104"/>
      <c r="G40" s="104"/>
    </row>
    <row r="41" spans="1:7" s="14" customFormat="1" ht="12.75" customHeight="1">
      <c r="A41" s="22" t="s">
        <v>21</v>
      </c>
      <c r="B41" s="40" t="s">
        <v>170</v>
      </c>
      <c r="C41" s="40"/>
      <c r="D41" s="108"/>
      <c r="E41" s="119"/>
      <c r="F41" s="104">
        <f>SUM(F42,F48,F49,F56,F57)</f>
        <v>102490.03</v>
      </c>
      <c r="G41" s="104">
        <f>SUM(G42,G48,G49,G56,G57)</f>
        <v>47893.27</v>
      </c>
    </row>
    <row r="42" spans="1:7" s="14" customFormat="1" ht="12.75" customHeight="1">
      <c r="A42" s="8" t="s">
        <v>9</v>
      </c>
      <c r="B42" s="46" t="s">
        <v>171</v>
      </c>
      <c r="C42" s="46"/>
      <c r="D42" s="47"/>
      <c r="E42" s="119"/>
      <c r="F42" s="104">
        <f>SUM(F43:F47)</f>
        <v>9497.2</v>
      </c>
      <c r="G42" s="104">
        <f>SUM(G43:G47)</f>
        <v>0</v>
      </c>
    </row>
    <row r="43" spans="1:7" s="14" customFormat="1" ht="12.75" customHeight="1">
      <c r="A43" s="8" t="s">
        <v>140</v>
      </c>
      <c r="B43" s="46"/>
      <c r="C43" s="46" t="s">
        <v>100</v>
      </c>
      <c r="D43" s="47"/>
      <c r="E43" s="119"/>
      <c r="F43" s="104"/>
      <c r="G43" s="104"/>
    </row>
    <row r="44" spans="1:7" s="14" customFormat="1" ht="12.75" customHeight="1">
      <c r="A44" s="8" t="s">
        <v>141</v>
      </c>
      <c r="B44" s="46"/>
      <c r="C44" s="46" t="s">
        <v>101</v>
      </c>
      <c r="D44" s="47"/>
      <c r="E44" s="119" t="s">
        <v>252</v>
      </c>
      <c r="F44" s="104">
        <v>9497.2</v>
      </c>
      <c r="G44" s="104"/>
    </row>
    <row r="45" spans="1:7" s="14" customFormat="1" ht="12.75">
      <c r="A45" s="8" t="s">
        <v>142</v>
      </c>
      <c r="B45" s="46"/>
      <c r="C45" s="46" t="s">
        <v>102</v>
      </c>
      <c r="D45" s="47"/>
      <c r="E45" s="119"/>
      <c r="F45" s="104"/>
      <c r="G45" s="104"/>
    </row>
    <row r="46" spans="1:7" s="14" customFormat="1" ht="12.75">
      <c r="A46" s="8" t="s">
        <v>143</v>
      </c>
      <c r="B46" s="46"/>
      <c r="C46" s="46" t="s">
        <v>172</v>
      </c>
      <c r="D46" s="47"/>
      <c r="E46" s="119"/>
      <c r="F46" s="104"/>
      <c r="G46" s="104"/>
    </row>
    <row r="47" spans="1:7" s="14" customFormat="1" ht="12.75" customHeight="1">
      <c r="A47" s="8" t="s">
        <v>145</v>
      </c>
      <c r="B47" s="40"/>
      <c r="C47" s="170" t="s">
        <v>103</v>
      </c>
      <c r="D47" s="170"/>
      <c r="E47" s="119"/>
      <c r="F47" s="104"/>
      <c r="G47" s="104"/>
    </row>
    <row r="48" spans="1:7" s="14" customFormat="1" ht="12.75" customHeight="1">
      <c r="A48" s="8" t="s">
        <v>11</v>
      </c>
      <c r="B48" s="46" t="s">
        <v>173</v>
      </c>
      <c r="C48" s="46"/>
      <c r="D48" s="47"/>
      <c r="E48" s="119" t="s">
        <v>243</v>
      </c>
      <c r="F48" s="104">
        <v>424.35</v>
      </c>
      <c r="G48" s="104">
        <v>224.39</v>
      </c>
    </row>
    <row r="49" spans="1:7" s="14" customFormat="1" ht="12.75" customHeight="1">
      <c r="A49" s="8" t="s">
        <v>13</v>
      </c>
      <c r="B49" s="46" t="s">
        <v>174</v>
      </c>
      <c r="C49" s="46"/>
      <c r="D49" s="47"/>
      <c r="E49" s="119"/>
      <c r="F49" s="104">
        <f>SUM(F50:F55)</f>
        <v>57646.85</v>
      </c>
      <c r="G49" s="104">
        <f>SUM(G50:G55)</f>
        <v>34258.06</v>
      </c>
    </row>
    <row r="50" spans="1:7" s="14" customFormat="1" ht="12.75" customHeight="1">
      <c r="A50" s="8" t="s">
        <v>175</v>
      </c>
      <c r="B50" s="46"/>
      <c r="C50" s="46" t="s">
        <v>176</v>
      </c>
      <c r="D50" s="47"/>
      <c r="E50" s="119"/>
      <c r="F50" s="104"/>
      <c r="G50" s="104"/>
    </row>
    <row r="51" spans="1:7" s="14" customFormat="1" ht="12.75" customHeight="1">
      <c r="A51" s="72" t="s">
        <v>177</v>
      </c>
      <c r="B51" s="46"/>
      <c r="C51" s="46" t="s">
        <v>178</v>
      </c>
      <c r="D51" s="46"/>
      <c r="E51" s="121"/>
      <c r="F51" s="105"/>
      <c r="G51" s="105"/>
    </row>
    <row r="52" spans="1:7" s="14" customFormat="1" ht="12.75" customHeight="1">
      <c r="A52" s="8" t="s">
        <v>179</v>
      </c>
      <c r="B52" s="46"/>
      <c r="C52" s="46" t="s">
        <v>180</v>
      </c>
      <c r="D52" s="47"/>
      <c r="E52" s="120"/>
      <c r="F52" s="104"/>
      <c r="G52" s="104"/>
    </row>
    <row r="53" spans="1:7" s="14" customFormat="1" ht="12.75" customHeight="1">
      <c r="A53" s="8" t="s">
        <v>181</v>
      </c>
      <c r="B53" s="46"/>
      <c r="C53" s="170" t="s">
        <v>182</v>
      </c>
      <c r="D53" s="170"/>
      <c r="E53" s="119" t="s">
        <v>247</v>
      </c>
      <c r="F53" s="104"/>
      <c r="G53" s="104"/>
    </row>
    <row r="54" spans="1:10" s="14" customFormat="1" ht="12.75" customHeight="1">
      <c r="A54" s="8" t="s">
        <v>183</v>
      </c>
      <c r="B54" s="46"/>
      <c r="C54" s="46" t="s">
        <v>184</v>
      </c>
      <c r="D54" s="47"/>
      <c r="E54" s="119" t="s">
        <v>244</v>
      </c>
      <c r="F54" s="104">
        <v>57621.28</v>
      </c>
      <c r="G54" s="104">
        <v>34258.06</v>
      </c>
      <c r="H54" s="14">
        <v>60465.76</v>
      </c>
      <c r="J54" s="14">
        <v>66936.68</v>
      </c>
    </row>
    <row r="55" spans="1:7" s="14" customFormat="1" ht="12.75" customHeight="1">
      <c r="A55" s="8" t="s">
        <v>185</v>
      </c>
      <c r="B55" s="46"/>
      <c r="C55" s="46" t="s">
        <v>186</v>
      </c>
      <c r="D55" s="47"/>
      <c r="E55" s="119" t="s">
        <v>245</v>
      </c>
      <c r="F55" s="117">
        <v>25.57</v>
      </c>
      <c r="G55" s="117">
        <v>0</v>
      </c>
    </row>
    <row r="56" spans="1:7" s="14" customFormat="1" ht="12.75" customHeight="1">
      <c r="A56" s="8" t="s">
        <v>20</v>
      </c>
      <c r="B56" s="46" t="s">
        <v>187</v>
      </c>
      <c r="C56" s="46"/>
      <c r="D56" s="47"/>
      <c r="E56" s="120"/>
      <c r="F56" s="104"/>
      <c r="G56" s="104"/>
    </row>
    <row r="57" spans="1:7" s="14" customFormat="1" ht="12.75" customHeight="1">
      <c r="A57" s="8" t="s">
        <v>54</v>
      </c>
      <c r="B57" s="46" t="s">
        <v>188</v>
      </c>
      <c r="C57" s="46"/>
      <c r="D57" s="47"/>
      <c r="E57" s="119"/>
      <c r="F57" s="117">
        <v>34921.63</v>
      </c>
      <c r="G57" s="104">
        <v>13410.82</v>
      </c>
    </row>
    <row r="58" spans="1:7" s="14" customFormat="1" ht="12.75" customHeight="1">
      <c r="A58" s="7"/>
      <c r="B58" s="39" t="s">
        <v>189</v>
      </c>
      <c r="C58" s="39"/>
      <c r="D58" s="31"/>
      <c r="E58" s="119"/>
      <c r="F58" s="103">
        <f>SUM(F20,F40,F41)</f>
        <v>113399.68</v>
      </c>
      <c r="G58" s="103">
        <f>SUM(G20,G40,G41)</f>
        <v>63171.70999999999</v>
      </c>
    </row>
    <row r="59" spans="1:7" s="14" customFormat="1" ht="12.75" customHeight="1">
      <c r="A59" s="6" t="s">
        <v>23</v>
      </c>
      <c r="B59" s="23" t="s">
        <v>190</v>
      </c>
      <c r="C59" s="23"/>
      <c r="D59" s="48"/>
      <c r="E59" s="119"/>
      <c r="F59" s="103">
        <f>SUM(F60:F63)</f>
        <v>45894.62</v>
      </c>
      <c r="G59" s="103">
        <f>SUM(G60:G63)</f>
        <v>28548.120000000003</v>
      </c>
    </row>
    <row r="60" spans="1:7" s="14" customFormat="1" ht="12.75" customHeight="1">
      <c r="A60" s="7" t="s">
        <v>9</v>
      </c>
      <c r="B60" s="39" t="s">
        <v>45</v>
      </c>
      <c r="C60" s="39"/>
      <c r="D60" s="31"/>
      <c r="E60" s="119"/>
      <c r="F60" s="106">
        <v>19569.5</v>
      </c>
      <c r="G60" s="106">
        <v>2044.17</v>
      </c>
    </row>
    <row r="61" spans="1:7" s="14" customFormat="1" ht="12.75" customHeight="1">
      <c r="A61" s="33" t="s">
        <v>11</v>
      </c>
      <c r="B61" s="34" t="s">
        <v>191</v>
      </c>
      <c r="C61" s="35"/>
      <c r="D61" s="36"/>
      <c r="E61" s="122"/>
      <c r="F61" s="106">
        <v>16866.77</v>
      </c>
      <c r="G61" s="106">
        <v>8060.92</v>
      </c>
    </row>
    <row r="62" spans="1:7" s="14" customFormat="1" ht="12.75" customHeight="1">
      <c r="A62" s="7" t="s">
        <v>13</v>
      </c>
      <c r="B62" s="171" t="s">
        <v>192</v>
      </c>
      <c r="C62" s="172"/>
      <c r="D62" s="173"/>
      <c r="E62" s="119"/>
      <c r="F62" s="104">
        <v>90.34</v>
      </c>
      <c r="G62" s="104">
        <v>7818</v>
      </c>
    </row>
    <row r="63" spans="1:7" s="14" customFormat="1" ht="12.75" customHeight="1">
      <c r="A63" s="7" t="s">
        <v>193</v>
      </c>
      <c r="B63" s="39" t="s">
        <v>128</v>
      </c>
      <c r="C63" s="27"/>
      <c r="D63" s="4"/>
      <c r="E63" s="119"/>
      <c r="F63" s="104">
        <v>9368.01</v>
      </c>
      <c r="G63" s="104">
        <v>10625.03</v>
      </c>
    </row>
    <row r="64" spans="1:7" s="14" customFormat="1" ht="16.5" customHeight="1">
      <c r="A64" s="6" t="s">
        <v>25</v>
      </c>
      <c r="B64" s="23" t="s">
        <v>194</v>
      </c>
      <c r="C64" s="24"/>
      <c r="D64" s="25"/>
      <c r="E64" s="119"/>
      <c r="F64" s="104">
        <f>SUM(F65,F69)</f>
        <v>66858.61</v>
      </c>
      <c r="G64" s="104">
        <f>SUM(G65,G69)</f>
        <v>34261.25</v>
      </c>
    </row>
    <row r="65" spans="1:7" s="14" customFormat="1" ht="12.75" customHeight="1">
      <c r="A65" s="7" t="s">
        <v>9</v>
      </c>
      <c r="B65" s="26" t="s">
        <v>195</v>
      </c>
      <c r="C65" s="49"/>
      <c r="D65" s="50"/>
      <c r="E65" s="119"/>
      <c r="F65" s="104">
        <f>SUM(F66:F68)</f>
        <v>0</v>
      </c>
      <c r="G65" s="104">
        <f>SUM(G66:G68)</f>
        <v>0</v>
      </c>
    </row>
    <row r="66" spans="1:7" s="14" customFormat="1" ht="12.75">
      <c r="A66" s="10" t="s">
        <v>140</v>
      </c>
      <c r="B66" s="51"/>
      <c r="C66" s="28" t="s">
        <v>196</v>
      </c>
      <c r="D66" s="52"/>
      <c r="E66" s="120"/>
      <c r="F66" s="104"/>
      <c r="G66" s="104"/>
    </row>
    <row r="67" spans="1:7" s="14" customFormat="1" ht="12.75" customHeight="1">
      <c r="A67" s="10" t="s">
        <v>141</v>
      </c>
      <c r="B67" s="27"/>
      <c r="C67" s="28" t="s">
        <v>197</v>
      </c>
      <c r="D67" s="30"/>
      <c r="E67" s="119"/>
      <c r="F67" s="104"/>
      <c r="G67" s="104"/>
    </row>
    <row r="68" spans="1:7" s="14" customFormat="1" ht="12.75" customHeight="1">
      <c r="A68" s="10" t="s">
        <v>198</v>
      </c>
      <c r="B68" s="27"/>
      <c r="C68" s="28" t="s">
        <v>199</v>
      </c>
      <c r="D68" s="30"/>
      <c r="E68" s="120"/>
      <c r="F68" s="104"/>
      <c r="G68" s="104"/>
    </row>
    <row r="69" spans="1:7" s="56" customFormat="1" ht="15.75" customHeight="1">
      <c r="A69" s="8" t="s">
        <v>11</v>
      </c>
      <c r="B69" s="53" t="s">
        <v>200</v>
      </c>
      <c r="C69" s="54"/>
      <c r="D69" s="55"/>
      <c r="E69" s="123"/>
      <c r="F69" s="104">
        <f>SUM(F70:F75,F78:F83)</f>
        <v>66858.61</v>
      </c>
      <c r="G69" s="104">
        <f>SUM(G70:G75,G78:G83)</f>
        <v>34261.25</v>
      </c>
    </row>
    <row r="70" spans="1:7" s="14" customFormat="1" ht="12.75" customHeight="1">
      <c r="A70" s="10" t="s">
        <v>147</v>
      </c>
      <c r="B70" s="27"/>
      <c r="C70" s="28" t="s">
        <v>201</v>
      </c>
      <c r="D70" s="29"/>
      <c r="E70" s="119"/>
      <c r="F70" s="104"/>
      <c r="G70" s="104"/>
    </row>
    <row r="71" spans="1:7" s="14" customFormat="1" ht="12.75" customHeight="1">
      <c r="A71" s="10" t="s">
        <v>149</v>
      </c>
      <c r="B71" s="51"/>
      <c r="C71" s="28" t="s">
        <v>202</v>
      </c>
      <c r="D71" s="52"/>
      <c r="E71" s="120"/>
      <c r="F71" s="104"/>
      <c r="G71" s="104"/>
    </row>
    <row r="72" spans="1:7" s="14" customFormat="1" ht="12.75">
      <c r="A72" s="10" t="s">
        <v>151</v>
      </c>
      <c r="B72" s="51"/>
      <c r="C72" s="28" t="s">
        <v>203</v>
      </c>
      <c r="D72" s="52"/>
      <c r="E72" s="120"/>
      <c r="F72" s="104"/>
      <c r="G72" s="104"/>
    </row>
    <row r="73" spans="1:7" s="14" customFormat="1" ht="12.75">
      <c r="A73" s="57" t="s">
        <v>153</v>
      </c>
      <c r="B73" s="41"/>
      <c r="C73" s="58" t="s">
        <v>204</v>
      </c>
      <c r="D73" s="44"/>
      <c r="E73" s="120"/>
      <c r="F73" s="104"/>
      <c r="G73" s="104"/>
    </row>
    <row r="74" spans="1:7" s="14" customFormat="1" ht="12.75">
      <c r="A74" s="7" t="s">
        <v>155</v>
      </c>
      <c r="B74" s="32"/>
      <c r="C74" s="32" t="s">
        <v>205</v>
      </c>
      <c r="D74" s="29"/>
      <c r="E74" s="124"/>
      <c r="F74" s="104"/>
      <c r="G74" s="104"/>
    </row>
    <row r="75" spans="1:7" s="14" customFormat="1" ht="18.75" customHeight="1">
      <c r="A75" s="59" t="s">
        <v>157</v>
      </c>
      <c r="B75" s="54"/>
      <c r="C75" s="60" t="s">
        <v>206</v>
      </c>
      <c r="D75" s="61"/>
      <c r="E75" s="119"/>
      <c r="F75" s="104">
        <f>SUM(F76:F77)</f>
        <v>0</v>
      </c>
      <c r="G75" s="104">
        <f>SUM(G76:G77)</f>
        <v>0</v>
      </c>
    </row>
    <row r="76" spans="1:7" s="14" customFormat="1" ht="12.75" customHeight="1">
      <c r="A76" s="42" t="s">
        <v>207</v>
      </c>
      <c r="B76" s="37"/>
      <c r="C76" s="45"/>
      <c r="D76" s="16" t="s">
        <v>208</v>
      </c>
      <c r="E76" s="120"/>
      <c r="F76" s="104"/>
      <c r="G76" s="104"/>
    </row>
    <row r="77" spans="1:7" s="14" customFormat="1" ht="12.75" customHeight="1">
      <c r="A77" s="42" t="s">
        <v>209</v>
      </c>
      <c r="B77" s="37"/>
      <c r="C77" s="45"/>
      <c r="D77" s="16" t="s">
        <v>210</v>
      </c>
      <c r="E77" s="119"/>
      <c r="F77" s="104"/>
      <c r="G77" s="104"/>
    </row>
    <row r="78" spans="1:7" s="14" customFormat="1" ht="12.75" customHeight="1">
      <c r="A78" s="42" t="s">
        <v>159</v>
      </c>
      <c r="B78" s="43"/>
      <c r="C78" s="62" t="s">
        <v>211</v>
      </c>
      <c r="D78" s="63"/>
      <c r="E78" s="119"/>
      <c r="F78" s="104"/>
      <c r="G78" s="104"/>
    </row>
    <row r="79" spans="1:7" s="14" customFormat="1" ht="12.75" customHeight="1">
      <c r="A79" s="42" t="s">
        <v>161</v>
      </c>
      <c r="B79" s="64"/>
      <c r="C79" s="38" t="s">
        <v>212</v>
      </c>
      <c r="D79" s="65"/>
      <c r="E79" s="120"/>
      <c r="F79" s="104"/>
      <c r="G79" s="104"/>
    </row>
    <row r="80" spans="1:7" s="14" customFormat="1" ht="12.75" customHeight="1">
      <c r="A80" s="42" t="s">
        <v>163</v>
      </c>
      <c r="B80" s="27"/>
      <c r="C80" s="28" t="s">
        <v>213</v>
      </c>
      <c r="D80" s="30"/>
      <c r="E80" s="120"/>
      <c r="F80" s="104">
        <v>9315.85</v>
      </c>
      <c r="G80" s="104"/>
    </row>
    <row r="81" spans="1:7" s="14" customFormat="1" ht="12.75" customHeight="1">
      <c r="A81" s="42" t="s">
        <v>165</v>
      </c>
      <c r="B81" s="27"/>
      <c r="C81" s="28" t="s">
        <v>214</v>
      </c>
      <c r="D81" s="30"/>
      <c r="E81" s="120"/>
      <c r="F81" s="104">
        <v>56060.08</v>
      </c>
      <c r="G81" s="104">
        <v>855.52</v>
      </c>
    </row>
    <row r="82" spans="1:7" s="14" customFormat="1" ht="12.75" customHeight="1">
      <c r="A82" s="10" t="s">
        <v>215</v>
      </c>
      <c r="B82" s="37"/>
      <c r="C82" s="38" t="s">
        <v>216</v>
      </c>
      <c r="D82" s="16"/>
      <c r="E82" s="120"/>
      <c r="F82" s="104">
        <v>1478.33</v>
      </c>
      <c r="G82" s="104">
        <v>33402.54</v>
      </c>
    </row>
    <row r="83" spans="1:7" s="14" customFormat="1" ht="12.75" customHeight="1">
      <c r="A83" s="10" t="s">
        <v>217</v>
      </c>
      <c r="B83" s="27"/>
      <c r="C83" s="28" t="s">
        <v>218</v>
      </c>
      <c r="D83" s="30"/>
      <c r="E83" s="120"/>
      <c r="F83" s="104">
        <v>4.35</v>
      </c>
      <c r="G83" s="104">
        <v>3.19</v>
      </c>
    </row>
    <row r="84" spans="1:7" s="14" customFormat="1" ht="12.75" customHeight="1">
      <c r="A84" s="6" t="s">
        <v>27</v>
      </c>
      <c r="B84" s="66" t="s">
        <v>219</v>
      </c>
      <c r="C84" s="67"/>
      <c r="D84" s="68"/>
      <c r="E84" s="120"/>
      <c r="F84" s="104">
        <f>SUM(F85:F86,F89:F90)</f>
        <v>646.4499999999999</v>
      </c>
      <c r="G84" s="104">
        <f>SUM(G85:G86,G89:G90)</f>
        <v>362.3400000000001</v>
      </c>
    </row>
    <row r="85" spans="1:7" s="14" customFormat="1" ht="12.75" customHeight="1">
      <c r="A85" s="7" t="s">
        <v>9</v>
      </c>
      <c r="B85" s="39" t="s">
        <v>129</v>
      </c>
      <c r="C85" s="27"/>
      <c r="D85" s="4"/>
      <c r="E85" s="120"/>
      <c r="F85" s="104">
        <v>57.92</v>
      </c>
      <c r="G85" s="104">
        <v>57.92</v>
      </c>
    </row>
    <row r="86" spans="1:7" s="14" customFormat="1" ht="12.75" customHeight="1">
      <c r="A86" s="7" t="s">
        <v>11</v>
      </c>
      <c r="B86" s="26" t="s">
        <v>220</v>
      </c>
      <c r="C86" s="49"/>
      <c r="D86" s="50"/>
      <c r="E86" s="119"/>
      <c r="F86" s="104">
        <f>SUM(F87:F88)</f>
        <v>0</v>
      </c>
      <c r="G86" s="104">
        <f>SUM(G87:G88)</f>
        <v>0</v>
      </c>
    </row>
    <row r="87" spans="1:7" s="14" customFormat="1" ht="12.75" customHeight="1">
      <c r="A87" s="10" t="s">
        <v>147</v>
      </c>
      <c r="B87" s="27"/>
      <c r="C87" s="28" t="s">
        <v>130</v>
      </c>
      <c r="D87" s="30"/>
      <c r="E87" s="119"/>
      <c r="F87" s="104"/>
      <c r="G87" s="104"/>
    </row>
    <row r="88" spans="1:7" s="14" customFormat="1" ht="12.75" customHeight="1">
      <c r="A88" s="10" t="s">
        <v>149</v>
      </c>
      <c r="B88" s="27"/>
      <c r="C88" s="28" t="s">
        <v>221</v>
      </c>
      <c r="D88" s="30"/>
      <c r="E88" s="119"/>
      <c r="F88" s="104"/>
      <c r="G88" s="104"/>
    </row>
    <row r="89" spans="1:7" s="14" customFormat="1" ht="12.75" customHeight="1">
      <c r="A89" s="8" t="s">
        <v>13</v>
      </c>
      <c r="B89" s="45" t="s">
        <v>131</v>
      </c>
      <c r="C89" s="45"/>
      <c r="D89" s="69"/>
      <c r="E89" s="119"/>
      <c r="F89" s="104"/>
      <c r="G89" s="104"/>
    </row>
    <row r="90" spans="1:7" s="14" customFormat="1" ht="20.25" customHeight="1">
      <c r="A90" s="33" t="s">
        <v>20</v>
      </c>
      <c r="B90" s="34" t="s">
        <v>132</v>
      </c>
      <c r="C90" s="35"/>
      <c r="D90" s="36"/>
      <c r="E90" s="119"/>
      <c r="F90" s="104">
        <f>SUM(F91:F92)</f>
        <v>588.53</v>
      </c>
      <c r="G90" s="104">
        <f>SUM(G91:G92)</f>
        <v>304.4200000000001</v>
      </c>
    </row>
    <row r="91" spans="1:8" s="14" customFormat="1" ht="12.75" customHeight="1">
      <c r="A91" s="10" t="s">
        <v>222</v>
      </c>
      <c r="B91" s="24"/>
      <c r="C91" s="28" t="s">
        <v>223</v>
      </c>
      <c r="D91" s="9"/>
      <c r="E91" s="119"/>
      <c r="F91" s="104">
        <v>284.11</v>
      </c>
      <c r="G91" s="104">
        <v>-11427.84</v>
      </c>
      <c r="H91" s="127"/>
    </row>
    <row r="92" spans="1:7" s="14" customFormat="1" ht="12.75" customHeight="1">
      <c r="A92" s="10" t="s">
        <v>224</v>
      </c>
      <c r="B92" s="24"/>
      <c r="C92" s="28" t="s">
        <v>225</v>
      </c>
      <c r="D92" s="9"/>
      <c r="E92" s="119"/>
      <c r="F92" s="104">
        <v>304.42</v>
      </c>
      <c r="G92" s="104">
        <v>11732.26</v>
      </c>
    </row>
    <row r="93" spans="1:7" s="14" customFormat="1" ht="12.75" customHeight="1">
      <c r="A93" s="6" t="s">
        <v>28</v>
      </c>
      <c r="B93" s="66" t="s">
        <v>226</v>
      </c>
      <c r="C93" s="68"/>
      <c r="D93" s="68"/>
      <c r="E93" s="119"/>
      <c r="F93" s="104"/>
      <c r="G93" s="104"/>
    </row>
    <row r="94" spans="1:7" s="14" customFormat="1" ht="25.5" customHeight="1">
      <c r="A94" s="6"/>
      <c r="B94" s="174" t="s">
        <v>227</v>
      </c>
      <c r="C94" s="175"/>
      <c r="D94" s="176"/>
      <c r="E94" s="119"/>
      <c r="F94" s="103">
        <f>SUM(F59,F64,F84,F93)</f>
        <v>113399.68000000001</v>
      </c>
      <c r="G94" s="103">
        <f>SUM(G59,G64,G84,G93)</f>
        <v>63171.71</v>
      </c>
    </row>
    <row r="95" spans="1:7" s="14" customFormat="1" ht="12.75">
      <c r="A95" s="70"/>
      <c r="B95" s="13"/>
      <c r="C95" s="13"/>
      <c r="D95" s="13"/>
      <c r="E95" s="13"/>
      <c r="F95" s="19"/>
      <c r="G95" s="19"/>
    </row>
    <row r="96" spans="1:7" s="14" customFormat="1" ht="12.75" customHeight="1">
      <c r="A96" s="177" t="s">
        <v>239</v>
      </c>
      <c r="B96" s="177"/>
      <c r="C96" s="177"/>
      <c r="D96" s="177"/>
      <c r="E96" s="177"/>
      <c r="F96" s="157" t="s">
        <v>240</v>
      </c>
      <c r="G96" s="157"/>
    </row>
    <row r="97" spans="1:7" s="14" customFormat="1" ht="12.75">
      <c r="A97" s="157" t="s">
        <v>228</v>
      </c>
      <c r="B97" s="157"/>
      <c r="C97" s="157"/>
      <c r="D97" s="157"/>
      <c r="E97" s="157"/>
      <c r="F97" s="157" t="s">
        <v>33</v>
      </c>
      <c r="G97" s="157"/>
    </row>
    <row r="98" spans="1:7" s="14" customFormat="1" ht="12.75">
      <c r="A98" s="102"/>
      <c r="B98" s="102"/>
      <c r="C98" s="102"/>
      <c r="D98" s="102"/>
      <c r="E98" s="71"/>
      <c r="F98" s="21"/>
      <c r="G98" s="21"/>
    </row>
    <row r="99" spans="1:8" s="14" customFormat="1" ht="12.75">
      <c r="A99" s="3" t="s">
        <v>231</v>
      </c>
      <c r="B99" s="3"/>
      <c r="C99" s="3"/>
      <c r="D99" s="3"/>
      <c r="E99" s="3"/>
      <c r="F99" s="178" t="s">
        <v>241</v>
      </c>
      <c r="G99" s="178"/>
      <c r="H99" s="74"/>
    </row>
    <row r="100" spans="1:8" s="14" customFormat="1" ht="15" customHeight="1">
      <c r="A100" s="3"/>
      <c r="B100" s="3"/>
      <c r="C100" s="3"/>
      <c r="D100" s="3"/>
      <c r="E100" s="3"/>
      <c r="F100" s="156" t="s">
        <v>33</v>
      </c>
      <c r="G100" s="156"/>
      <c r="H100" s="118"/>
    </row>
    <row r="101" s="14" customFormat="1" ht="12.75">
      <c r="E101" s="19"/>
    </row>
    <row r="102" s="14" customFormat="1" ht="12.75">
      <c r="E102" s="19"/>
    </row>
    <row r="103" s="14" customFormat="1" ht="12.75">
      <c r="E103" s="19"/>
    </row>
    <row r="104" s="14" customFormat="1" ht="12.75">
      <c r="E104" s="19"/>
    </row>
  </sheetData>
  <sheetProtection/>
  <mergeCells count="24">
    <mergeCell ref="F97:G97"/>
    <mergeCell ref="B62:D62"/>
    <mergeCell ref="B94:D94"/>
    <mergeCell ref="A96:E96"/>
    <mergeCell ref="F96:G96"/>
    <mergeCell ref="F99:G99"/>
    <mergeCell ref="A17:G17"/>
    <mergeCell ref="D18:G18"/>
    <mergeCell ref="B19:D19"/>
    <mergeCell ref="C47:D47"/>
    <mergeCell ref="C53:D53"/>
    <mergeCell ref="D7:F7"/>
    <mergeCell ref="A9:H9"/>
    <mergeCell ref="A14:G14"/>
    <mergeCell ref="F100:G100"/>
    <mergeCell ref="A97:E97"/>
    <mergeCell ref="E2:G2"/>
    <mergeCell ref="E3:G3"/>
    <mergeCell ref="A5:G6"/>
    <mergeCell ref="A8:G8"/>
    <mergeCell ref="A10:G11"/>
    <mergeCell ref="A12:E12"/>
    <mergeCell ref="A13:G13"/>
    <mergeCell ref="A16:G16"/>
  </mergeCells>
  <printOptions/>
  <pageMargins left="0.5905511811023623" right="0.15748031496062992" top="0.65" bottom="0.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30"/>
  <sheetViews>
    <sheetView tabSelected="1"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Q18" sqref="Q18"/>
    </sheetView>
  </sheetViews>
  <sheetFormatPr defaultColWidth="9.140625" defaultRowHeight="12.75"/>
  <cols>
    <col min="1" max="1" width="4.7109375" style="17" customWidth="1"/>
    <col min="2" max="2" width="32.8515625" style="2" customWidth="1"/>
    <col min="3" max="3" width="14.00390625" style="2" customWidth="1"/>
    <col min="4" max="4" width="15.7109375" style="2" customWidth="1"/>
    <col min="5" max="5" width="15.00390625" style="2" customWidth="1"/>
    <col min="6" max="6" width="12.8515625" style="2" customWidth="1"/>
    <col min="7" max="7" width="10.8515625" style="2" customWidth="1"/>
    <col min="8" max="8" width="11.421875" style="2" customWidth="1"/>
    <col min="9" max="9" width="13.00390625" style="2" customWidth="1"/>
    <col min="10" max="10" width="13.28125" style="2" customWidth="1"/>
    <col min="11" max="11" width="10.8515625" style="2" customWidth="1"/>
    <col min="12" max="12" width="13.140625" style="2" customWidth="1"/>
    <col min="13" max="13" width="15.7109375" style="2" customWidth="1"/>
    <col min="14" max="14" width="12.00390625" style="2" customWidth="1"/>
    <col min="15" max="16384" width="9.140625" style="2" customWidth="1"/>
  </cols>
  <sheetData>
    <row r="1" ht="15">
      <c r="I1" s="2" t="s">
        <v>117</v>
      </c>
    </row>
    <row r="2" ht="15">
      <c r="I2" s="2" t="s">
        <v>118</v>
      </c>
    </row>
    <row r="3" ht="15.75">
      <c r="D3" s="77"/>
    </row>
    <row r="4" spans="1:13" ht="15">
      <c r="A4" s="181" t="s">
        <v>119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">
      <c r="A5" s="181" t="s">
        <v>120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7" spans="1:13" ht="15">
      <c r="A7" s="140" t="s">
        <v>248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>
      <c r="A8" s="82"/>
      <c r="B8" s="79"/>
      <c r="C8" s="79"/>
      <c r="D8" s="125">
        <v>42185</v>
      </c>
      <c r="E8" s="79"/>
      <c r="F8" s="79"/>
      <c r="G8" s="79"/>
      <c r="H8" s="79"/>
      <c r="I8" s="79"/>
      <c r="J8" s="79"/>
      <c r="K8" s="79"/>
      <c r="L8" s="79"/>
      <c r="M8" s="79"/>
    </row>
    <row r="9" spans="1:13" ht="15">
      <c r="A9" s="136" t="s">
        <v>3</v>
      </c>
      <c r="B9" s="136" t="s">
        <v>106</v>
      </c>
      <c r="C9" s="136" t="s">
        <v>107</v>
      </c>
      <c r="D9" s="136" t="s">
        <v>108</v>
      </c>
      <c r="E9" s="136"/>
      <c r="F9" s="136"/>
      <c r="G9" s="136"/>
      <c r="H9" s="136"/>
      <c r="I9" s="136"/>
      <c r="J9" s="183"/>
      <c r="K9" s="183"/>
      <c r="L9" s="136"/>
      <c r="M9" s="136" t="s">
        <v>109</v>
      </c>
    </row>
    <row r="10" spans="1:14" ht="123" customHeight="1">
      <c r="A10" s="136"/>
      <c r="B10" s="136"/>
      <c r="C10" s="136"/>
      <c r="D10" s="11" t="s">
        <v>232</v>
      </c>
      <c r="E10" s="95" t="s">
        <v>233</v>
      </c>
      <c r="F10" s="11" t="s">
        <v>234</v>
      </c>
      <c r="G10" s="11" t="s">
        <v>110</v>
      </c>
      <c r="H10" s="11" t="s">
        <v>235</v>
      </c>
      <c r="I10" s="96" t="s">
        <v>121</v>
      </c>
      <c r="J10" s="11" t="s">
        <v>111</v>
      </c>
      <c r="K10" s="95" t="s">
        <v>112</v>
      </c>
      <c r="L10" s="97" t="s">
        <v>122</v>
      </c>
      <c r="M10" s="136"/>
      <c r="N10" s="100"/>
    </row>
    <row r="11" spans="1:14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98">
        <v>6</v>
      </c>
      <c r="G11" s="98">
        <v>6</v>
      </c>
      <c r="H11" s="98">
        <v>8</v>
      </c>
      <c r="I11" s="98">
        <v>9</v>
      </c>
      <c r="J11" s="98">
        <v>10</v>
      </c>
      <c r="K11" s="99">
        <v>11</v>
      </c>
      <c r="L11" s="98">
        <v>12</v>
      </c>
      <c r="M11" s="98">
        <v>13</v>
      </c>
      <c r="N11" s="100"/>
    </row>
    <row r="12" spans="1:14" ht="48">
      <c r="A12" s="11" t="s">
        <v>85</v>
      </c>
      <c r="B12" s="84" t="s">
        <v>123</v>
      </c>
      <c r="C12" s="109">
        <f>SUM(C13:C14)</f>
        <v>2044.17</v>
      </c>
      <c r="D12" s="109">
        <f aca="true" t="shared" si="0" ref="D12:M12">SUM(D13:D14)</f>
        <v>321770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304244.67000000004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19569.49999999998</v>
      </c>
      <c r="N12" s="100"/>
    </row>
    <row r="13" spans="1:14" ht="15" customHeight="1">
      <c r="A13" s="12" t="s">
        <v>86</v>
      </c>
      <c r="B13" s="89" t="s">
        <v>113</v>
      </c>
      <c r="C13" s="110">
        <v>2044.17</v>
      </c>
      <c r="D13" s="110">
        <v>820</v>
      </c>
      <c r="E13" s="110"/>
      <c r="F13" s="110"/>
      <c r="G13" s="110"/>
      <c r="H13" s="110"/>
      <c r="I13" s="110">
        <v>830.65</v>
      </c>
      <c r="J13" s="110"/>
      <c r="K13" s="110"/>
      <c r="L13" s="110"/>
      <c r="M13" s="110">
        <f>SUM(C13,D13,E13,F13-G13-H13-I13-J13-K13-L13)</f>
        <v>2033.52</v>
      </c>
      <c r="N13" s="100"/>
    </row>
    <row r="14" spans="1:14" ht="15" customHeight="1">
      <c r="A14" s="12" t="s">
        <v>87</v>
      </c>
      <c r="B14" s="89" t="s">
        <v>114</v>
      </c>
      <c r="C14" s="110">
        <v>0</v>
      </c>
      <c r="D14" s="110">
        <v>320950</v>
      </c>
      <c r="E14" s="110"/>
      <c r="F14" s="110"/>
      <c r="G14" s="110"/>
      <c r="H14" s="110"/>
      <c r="I14" s="110">
        <v>303414.02</v>
      </c>
      <c r="J14" s="110"/>
      <c r="K14" s="110"/>
      <c r="L14" s="110"/>
      <c r="M14" s="110">
        <f>SUM(C14,D14,E14,F14-G14-H14-I14-J14-K14-L14)</f>
        <v>17535.97999999998</v>
      </c>
      <c r="N14" s="100"/>
    </row>
    <row r="15" spans="1:14" ht="78" customHeight="1">
      <c r="A15" s="11" t="s">
        <v>88</v>
      </c>
      <c r="B15" s="84" t="s">
        <v>124</v>
      </c>
      <c r="C15" s="109">
        <f>SUM(C16:C17)</f>
        <v>8060.92</v>
      </c>
      <c r="D15" s="109">
        <f aca="true" t="shared" si="1" ref="D15:M15">SUM(D16:D17)</f>
        <v>104379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95573.15000000001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16866.769999999997</v>
      </c>
      <c r="N15" s="100"/>
    </row>
    <row r="16" spans="1:14" ht="15" customHeight="1">
      <c r="A16" s="12" t="s">
        <v>89</v>
      </c>
      <c r="B16" s="89" t="s">
        <v>113</v>
      </c>
      <c r="C16" s="110">
        <v>7836.53</v>
      </c>
      <c r="D16" s="110">
        <f>1500+40+579</f>
        <v>2119</v>
      </c>
      <c r="E16" s="110"/>
      <c r="F16" s="110"/>
      <c r="G16" s="110"/>
      <c r="H16" s="110"/>
      <c r="I16" s="110">
        <v>4961.46</v>
      </c>
      <c r="J16" s="110"/>
      <c r="K16" s="110"/>
      <c r="L16" s="110"/>
      <c r="M16" s="110">
        <f>SUM(C16,D16,E16,F16-G16-H16-I16-J16-K16-L16)</f>
        <v>4994.069999999999</v>
      </c>
      <c r="N16" s="100"/>
    </row>
    <row r="17" spans="1:14" ht="15" customHeight="1">
      <c r="A17" s="12" t="s">
        <v>90</v>
      </c>
      <c r="B17" s="89" t="s">
        <v>114</v>
      </c>
      <c r="C17" s="110">
        <v>224.39</v>
      </c>
      <c r="D17" s="110">
        <f>101800+460</f>
        <v>102260</v>
      </c>
      <c r="E17" s="110"/>
      <c r="F17" s="110"/>
      <c r="G17" s="110"/>
      <c r="H17" s="110"/>
      <c r="I17" s="110">
        <v>90611.69</v>
      </c>
      <c r="J17" s="110"/>
      <c r="K17" s="110"/>
      <c r="L17" s="110"/>
      <c r="M17" s="110">
        <f>SUM(C17,D17,E17,F17-G17-H17-I17-J17-K17-L17)</f>
        <v>11872.699999999997</v>
      </c>
      <c r="N17" s="100"/>
    </row>
    <row r="18" spans="1:14" ht="82.5" customHeight="1">
      <c r="A18" s="11" t="s">
        <v>95</v>
      </c>
      <c r="B18" s="84" t="s">
        <v>125</v>
      </c>
      <c r="C18" s="109">
        <f>SUM(C19:C20)</f>
        <v>7818</v>
      </c>
      <c r="D18" s="109">
        <f aca="true" t="shared" si="2" ref="D18:M18">SUM(D19:D20)</f>
        <v>0</v>
      </c>
      <c r="E18" s="109">
        <f t="shared" si="2"/>
        <v>0</v>
      </c>
      <c r="F18" s="109">
        <f t="shared" si="2"/>
        <v>0</v>
      </c>
      <c r="G18" s="109">
        <f t="shared" si="2"/>
        <v>0</v>
      </c>
      <c r="H18" s="109">
        <f t="shared" si="2"/>
        <v>0</v>
      </c>
      <c r="I18" s="109">
        <f t="shared" si="2"/>
        <v>7727.66</v>
      </c>
      <c r="J18" s="109">
        <f t="shared" si="2"/>
        <v>0</v>
      </c>
      <c r="K18" s="109">
        <f t="shared" si="2"/>
        <v>0</v>
      </c>
      <c r="L18" s="109">
        <f t="shared" si="2"/>
        <v>0</v>
      </c>
      <c r="M18" s="109">
        <f t="shared" si="2"/>
        <v>90.34000000000015</v>
      </c>
      <c r="N18" s="100"/>
    </row>
    <row r="19" spans="1:14" ht="15" customHeight="1">
      <c r="A19" s="12" t="s">
        <v>96</v>
      </c>
      <c r="B19" s="89" t="s">
        <v>113</v>
      </c>
      <c r="C19" s="110">
        <v>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>
        <f>SUM(C19,D19,E19,F19-G19-H19-I19-J19-K19-L19)</f>
        <v>0</v>
      </c>
      <c r="N19" s="100"/>
    </row>
    <row r="20" spans="1:14" ht="15" customHeight="1">
      <c r="A20" s="12" t="s">
        <v>97</v>
      </c>
      <c r="B20" s="89" t="s">
        <v>114</v>
      </c>
      <c r="C20" s="110">
        <v>7818</v>
      </c>
      <c r="D20" s="110"/>
      <c r="E20" s="110"/>
      <c r="F20" s="110"/>
      <c r="G20" s="110"/>
      <c r="H20" s="110"/>
      <c r="I20" s="110">
        <v>7727.66</v>
      </c>
      <c r="J20" s="110"/>
      <c r="K20" s="110"/>
      <c r="L20" s="110"/>
      <c r="M20" s="110">
        <f>SUM(C20,D20,E20,F20-G20-H20-I20-J20-K20-L20)</f>
        <v>90.34000000000015</v>
      </c>
      <c r="N20" s="100"/>
    </row>
    <row r="21" spans="1:14" ht="15" customHeight="1">
      <c r="A21" s="11" t="s">
        <v>98</v>
      </c>
      <c r="B21" s="84" t="s">
        <v>115</v>
      </c>
      <c r="C21" s="109">
        <f>SUM(C22:C23)</f>
        <v>10625.029999999999</v>
      </c>
      <c r="D21" s="109">
        <f aca="true" t="shared" si="3" ref="D21:M21">SUM(D22:D23)</f>
        <v>4000.88</v>
      </c>
      <c r="E21" s="109">
        <f t="shared" si="3"/>
        <v>0</v>
      </c>
      <c r="F21" s="109">
        <f t="shared" si="3"/>
        <v>0</v>
      </c>
      <c r="G21" s="109">
        <f t="shared" si="3"/>
        <v>0</v>
      </c>
      <c r="H21" s="109">
        <f t="shared" si="3"/>
        <v>0</v>
      </c>
      <c r="I21" s="109">
        <f t="shared" si="3"/>
        <v>5257.9</v>
      </c>
      <c r="J21" s="109">
        <f t="shared" si="3"/>
        <v>0</v>
      </c>
      <c r="K21" s="109">
        <f t="shared" si="3"/>
        <v>0</v>
      </c>
      <c r="L21" s="109">
        <f t="shared" si="3"/>
        <v>0</v>
      </c>
      <c r="M21" s="109">
        <f t="shared" si="3"/>
        <v>9368.01</v>
      </c>
      <c r="N21" s="100"/>
    </row>
    <row r="22" spans="1:14" ht="15" customHeight="1">
      <c r="A22" s="12" t="s">
        <v>126</v>
      </c>
      <c r="B22" s="89" t="s">
        <v>113</v>
      </c>
      <c r="C22" s="110">
        <v>5376.05</v>
      </c>
      <c r="D22" s="110"/>
      <c r="E22" s="110"/>
      <c r="F22" s="110"/>
      <c r="G22" s="110"/>
      <c r="H22" s="110"/>
      <c r="I22" s="110">
        <v>1245.55</v>
      </c>
      <c r="J22" s="110"/>
      <c r="K22" s="110"/>
      <c r="L22" s="110"/>
      <c r="M22" s="110">
        <f>SUM(C22,D22,E22,F22-G22-H22-I22-J22-K22-L22)</f>
        <v>4130.5</v>
      </c>
      <c r="N22" s="100"/>
    </row>
    <row r="23" spans="1:14" ht="15" customHeight="1">
      <c r="A23" s="12" t="s">
        <v>127</v>
      </c>
      <c r="B23" s="89" t="s">
        <v>114</v>
      </c>
      <c r="C23" s="110">
        <v>5248.98</v>
      </c>
      <c r="D23" s="110">
        <v>4000.88</v>
      </c>
      <c r="E23" s="110"/>
      <c r="F23" s="110"/>
      <c r="G23" s="110"/>
      <c r="H23" s="110"/>
      <c r="I23" s="110">
        <v>4012.35</v>
      </c>
      <c r="J23" s="110"/>
      <c r="K23" s="110"/>
      <c r="L23" s="110"/>
      <c r="M23" s="110">
        <f>SUM(C23,D23,E23,F23-G23-H23-I23-J23-K23-L23)</f>
        <v>5237.51</v>
      </c>
      <c r="N23" s="100"/>
    </row>
    <row r="24" spans="1:14" ht="15" customHeight="1">
      <c r="A24" s="11" t="s">
        <v>99</v>
      </c>
      <c r="B24" s="84" t="s">
        <v>116</v>
      </c>
      <c r="C24" s="109">
        <f>SUM(C12,C15,C18,C21)</f>
        <v>28548.12</v>
      </c>
      <c r="D24" s="109">
        <f aca="true" t="shared" si="4" ref="D24:M24">SUM(D12,D15,D18,D21)</f>
        <v>430149.88</v>
      </c>
      <c r="E24" s="109">
        <f t="shared" si="4"/>
        <v>0</v>
      </c>
      <c r="F24" s="109">
        <f t="shared" si="4"/>
        <v>0</v>
      </c>
      <c r="G24" s="109">
        <f t="shared" si="4"/>
        <v>0</v>
      </c>
      <c r="H24" s="109">
        <f t="shared" si="4"/>
        <v>0</v>
      </c>
      <c r="I24" s="109">
        <f t="shared" si="4"/>
        <v>412803.38000000006</v>
      </c>
      <c r="J24" s="109">
        <f t="shared" si="4"/>
        <v>0</v>
      </c>
      <c r="K24" s="109">
        <f t="shared" si="4"/>
        <v>0</v>
      </c>
      <c r="L24" s="109">
        <f t="shared" si="4"/>
        <v>0</v>
      </c>
      <c r="M24" s="109">
        <f t="shared" si="4"/>
        <v>45894.61999999997</v>
      </c>
      <c r="N24" s="100"/>
    </row>
    <row r="25" spans="1:14" s="78" customFormat="1" ht="15">
      <c r="A25" s="179" t="s">
        <v>229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26"/>
    </row>
    <row r="26" spans="1:13" ht="15">
      <c r="A26" s="82"/>
      <c r="B26" s="79"/>
      <c r="C26" s="79"/>
      <c r="D26" s="79" t="s">
        <v>230</v>
      </c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>
      <c r="A27" s="82"/>
      <c r="B27" s="79"/>
      <c r="C27" s="79"/>
      <c r="D27" s="79"/>
      <c r="L27" s="79"/>
      <c r="M27" s="79"/>
    </row>
    <row r="28" spans="1:13" ht="15">
      <c r="A28" s="82"/>
      <c r="B28" s="79"/>
      <c r="C28" s="79"/>
      <c r="D28" s="79"/>
      <c r="L28" s="79"/>
      <c r="M28" s="79"/>
    </row>
    <row r="29" spans="1:13" ht="15">
      <c r="A29" s="82"/>
      <c r="B29" s="79"/>
      <c r="C29" s="79"/>
      <c r="D29" s="79"/>
      <c r="L29" s="81"/>
      <c r="M29" s="79"/>
    </row>
    <row r="30" spans="1:13" ht="15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131"/>
      <c r="L30" s="131"/>
      <c r="M30" s="79"/>
    </row>
  </sheetData>
  <sheetProtection/>
  <mergeCells count="10">
    <mergeCell ref="A25:M25"/>
    <mergeCell ref="K30:L30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.15748031496062992" right="0.15748031496062992" top="0.8" bottom="0.1968503937007874" header="0.59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2015-07-16T11:02:43Z</cp:lastPrinted>
  <dcterms:created xsi:type="dcterms:W3CDTF">1996-10-14T23:33:28Z</dcterms:created>
  <dcterms:modified xsi:type="dcterms:W3CDTF">2015-07-16T11:05:00Z</dcterms:modified>
  <cp:category/>
  <cp:version/>
  <cp:contentType/>
  <cp:contentStatus/>
</cp:coreProperties>
</file>